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9. 손과손 법인\2020년\2020년 법인업무\예 결산\"/>
    </mc:Choice>
  </mc:AlternateContent>
  <bookViews>
    <workbookView xWindow="0" yWindow="0" windowWidth="21570" windowHeight="8115" tabRatio="516" activeTab="1"/>
  </bookViews>
  <sheets>
    <sheet name="표지" sheetId="47" r:id="rId1"/>
    <sheet name="예산총칙" sheetId="52" r:id="rId2"/>
    <sheet name="총괄표" sheetId="29" r:id="rId3"/>
    <sheet name="세입부" sheetId="43" r:id="rId4"/>
    <sheet name="세출부" sheetId="48" r:id="rId5"/>
  </sheets>
  <definedNames>
    <definedName name="_xlnm.Print_Area" localSheetId="3">세입부!$A$1:$I$22</definedName>
    <definedName name="_xlnm.Print_Area" localSheetId="4">세출부!$A$1:$I$77</definedName>
    <definedName name="_xlnm.Print_Area" localSheetId="1">예산총칙!$A$1:$G$27</definedName>
    <definedName name="_xlnm.Print_Area" localSheetId="2">총괄표!$A$1:$F$16</definedName>
    <definedName name="_xlnm.Print_Area" localSheetId="0">표지!$A$1:$I$24</definedName>
    <definedName name="_xlnm.Print_Titles" localSheetId="3">세입부!$1:$4</definedName>
    <definedName name="_xlnm.Print_Titles" localSheetId="4">세출부!$1:$4</definedName>
  </definedNames>
  <calcPr calcId="152511" calcMode="manual"/>
</workbook>
</file>

<file path=xl/calcChain.xml><?xml version="1.0" encoding="utf-8"?>
<calcChain xmlns="http://schemas.openxmlformats.org/spreadsheetml/2006/main">
  <c r="F12" i="29" l="1"/>
  <c r="F9" i="29"/>
  <c r="E15" i="43"/>
  <c r="E14" i="43" s="1"/>
  <c r="B9" i="29" s="1"/>
  <c r="E9" i="43"/>
  <c r="E8" i="43" s="1"/>
  <c r="E6" i="48"/>
  <c r="E5" i="48" s="1"/>
  <c r="E46" i="48"/>
  <c r="E47" i="48"/>
  <c r="E72" i="48"/>
  <c r="E71" i="48" s="1"/>
  <c r="G71" i="48"/>
  <c r="G72" i="48"/>
  <c r="E64" i="48"/>
  <c r="E59" i="48" s="1"/>
  <c r="F60" i="48"/>
  <c r="F59" i="48" s="1"/>
  <c r="E43" i="48"/>
  <c r="E42" i="48" s="1"/>
  <c r="F42" i="48"/>
  <c r="G42" i="48" s="1"/>
  <c r="F43" i="48"/>
  <c r="G43" i="48" s="1"/>
  <c r="F30" i="48"/>
  <c r="F21" i="48" s="1"/>
  <c r="E22" i="43" l="1"/>
  <c r="B8" i="29"/>
  <c r="B16" i="29" s="1"/>
  <c r="E77" i="48"/>
  <c r="F5" i="48"/>
  <c r="F77" i="48" s="1"/>
  <c r="G21" i="48"/>
  <c r="G5" i="48" s="1"/>
  <c r="F8" i="48"/>
  <c r="E75" i="48" l="1"/>
  <c r="E74" i="48" s="1"/>
  <c r="F72" i="48"/>
  <c r="F71" i="48" s="1"/>
  <c r="E60" i="48"/>
  <c r="F9" i="43"/>
  <c r="F8" i="43" s="1"/>
  <c r="F22" i="43" s="1"/>
  <c r="F15" i="43"/>
  <c r="F14" i="43" s="1"/>
  <c r="F10" i="29" l="1"/>
  <c r="F13" i="29" l="1"/>
  <c r="F14" i="29"/>
  <c r="F75" i="48"/>
  <c r="F74" i="48" s="1"/>
  <c r="F6" i="43" l="1"/>
  <c r="F5" i="43"/>
  <c r="G70" i="48" l="1"/>
  <c r="G69" i="48"/>
  <c r="G63" i="48"/>
  <c r="G48" i="48"/>
  <c r="G44" i="48"/>
  <c r="G35" i="48"/>
  <c r="E21" i="48"/>
  <c r="E15" i="48"/>
  <c r="E5" i="43" l="1"/>
  <c r="F68" i="48" l="1"/>
  <c r="G68" i="48" s="1"/>
  <c r="F13" i="48" l="1"/>
  <c r="G22" i="48"/>
  <c r="F22" i="48"/>
  <c r="E11" i="29"/>
  <c r="B10" i="29"/>
  <c r="B7" i="29" l="1"/>
  <c r="F56" i="48" l="1"/>
  <c r="G56" i="48" l="1"/>
  <c r="F14" i="48"/>
  <c r="F7" i="48"/>
  <c r="F6" i="48" s="1"/>
  <c r="F17" i="48" l="1"/>
  <c r="G17" i="48" s="1"/>
  <c r="E9" i="29"/>
  <c r="F66" i="48"/>
  <c r="F64" i="48" s="1"/>
  <c r="F57" i="48"/>
  <c r="F16" i="48" l="1"/>
  <c r="G16" i="48" s="1"/>
  <c r="F20" i="43"/>
  <c r="G20" i="43" l="1"/>
  <c r="E8" i="29" l="1"/>
  <c r="F27" i="48" l="1"/>
  <c r="F23" i="48"/>
  <c r="F18" i="48"/>
  <c r="G18" i="48" s="1"/>
  <c r="G67" i="48" l="1"/>
  <c r="F49" i="48"/>
  <c r="F47" i="48" s="1"/>
  <c r="F46" i="48" s="1"/>
  <c r="G49" i="48" l="1"/>
  <c r="F11" i="29"/>
  <c r="E10" i="29" l="1"/>
  <c r="E13" i="29"/>
  <c r="E14" i="29" l="1"/>
  <c r="E12" i="29"/>
  <c r="C8" i="29"/>
  <c r="F19" i="43"/>
  <c r="C7" i="29" l="1"/>
  <c r="C9" i="29"/>
  <c r="F18" i="43"/>
  <c r="C10" i="29" l="1"/>
  <c r="C16" i="29" s="1"/>
  <c r="F7" i="29"/>
  <c r="F15" i="48"/>
  <c r="G66" i="48"/>
  <c r="G57" i="48"/>
  <c r="G27" i="48"/>
  <c r="G23" i="48"/>
  <c r="F8" i="29" l="1"/>
  <c r="F16" i="29" s="1"/>
  <c r="G15" i="48"/>
  <c r="E7" i="29" l="1"/>
  <c r="E16" i="29" s="1"/>
  <c r="G60" i="48"/>
  <c r="G59" i="48"/>
  <c r="G77" i="48"/>
</calcChain>
</file>

<file path=xl/sharedStrings.xml><?xml version="1.0" encoding="utf-8"?>
<sst xmlns="http://schemas.openxmlformats.org/spreadsheetml/2006/main" count="282" uniqueCount="234">
  <si>
    <t>항   목</t>
    <phoneticPr fontId="10" type="noConversion"/>
  </si>
  <si>
    <t>업무추진비</t>
    <phoneticPr fontId="10" type="noConversion"/>
  </si>
  <si>
    <t>잡지출</t>
    <phoneticPr fontId="10" type="noConversion"/>
  </si>
  <si>
    <t>보조금수입</t>
    <phoneticPr fontId="10" type="noConversion"/>
  </si>
  <si>
    <t>인건비</t>
    <phoneticPr fontId="10" type="noConversion"/>
  </si>
  <si>
    <t>운영비</t>
    <phoneticPr fontId="10" type="noConversion"/>
  </si>
  <si>
    <t>전출금</t>
    <phoneticPr fontId="10" type="noConversion"/>
  </si>
  <si>
    <t>세          입</t>
    <phoneticPr fontId="10" type="noConversion"/>
  </si>
  <si>
    <t>세          출</t>
    <phoneticPr fontId="10" type="noConversion"/>
  </si>
  <si>
    <t>항     목</t>
    <phoneticPr fontId="10" type="noConversion"/>
  </si>
  <si>
    <t>시설비</t>
    <phoneticPr fontId="10" type="noConversion"/>
  </si>
  <si>
    <t>이월금</t>
    <phoneticPr fontId="10" type="noConversion"/>
  </si>
  <si>
    <t>잡수입</t>
    <phoneticPr fontId="10" type="noConversion"/>
  </si>
  <si>
    <t>후원금수입</t>
    <phoneticPr fontId="10" type="noConversion"/>
  </si>
  <si>
    <t>예비비</t>
    <phoneticPr fontId="10" type="noConversion"/>
  </si>
  <si>
    <t>합   계</t>
    <phoneticPr fontId="10" type="noConversion"/>
  </si>
  <si>
    <t>일반사업비</t>
    <phoneticPr fontId="10" type="noConversion"/>
  </si>
  <si>
    <t>총괄표</t>
    <phoneticPr fontId="10" type="noConversion"/>
  </si>
  <si>
    <t>사회복지법인 손과손</t>
    <phoneticPr fontId="10" type="noConversion"/>
  </si>
  <si>
    <t>과      목</t>
    <phoneticPr fontId="10" type="noConversion"/>
  </si>
  <si>
    <t>산출내역</t>
    <phoneticPr fontId="10" type="noConversion"/>
  </si>
  <si>
    <t>관</t>
    <phoneticPr fontId="10" type="noConversion"/>
  </si>
  <si>
    <t>항</t>
    <phoneticPr fontId="10" type="noConversion"/>
  </si>
  <si>
    <t>목</t>
    <phoneticPr fontId="10" type="noConversion"/>
  </si>
  <si>
    <t>지정후원금</t>
    <phoneticPr fontId="10" type="noConversion"/>
  </si>
  <si>
    <t>비지정후원금</t>
    <phoneticPr fontId="10" type="noConversion"/>
  </si>
  <si>
    <t>전년도이월금</t>
    <phoneticPr fontId="10" type="noConversion"/>
  </si>
  <si>
    <t>예금이자수입</t>
    <phoneticPr fontId="10" type="noConversion"/>
  </si>
  <si>
    <t>기타 잡수입</t>
    <phoneticPr fontId="10" type="noConversion"/>
  </si>
  <si>
    <t>계</t>
    <phoneticPr fontId="10" type="noConversion"/>
  </si>
  <si>
    <t>04</t>
    <phoneticPr fontId="10" type="noConversion"/>
  </si>
  <si>
    <t>41</t>
    <phoneticPr fontId="10" type="noConversion"/>
  </si>
  <si>
    <t>414</t>
    <phoneticPr fontId="10" type="noConversion"/>
  </si>
  <si>
    <t>05</t>
    <phoneticPr fontId="10" type="noConversion"/>
  </si>
  <si>
    <t>51</t>
    <phoneticPr fontId="10" type="noConversion"/>
  </si>
  <si>
    <t>512</t>
    <phoneticPr fontId="10" type="noConversion"/>
  </si>
  <si>
    <t>08</t>
    <phoneticPr fontId="10" type="noConversion"/>
  </si>
  <si>
    <t>81</t>
    <phoneticPr fontId="10" type="noConversion"/>
  </si>
  <si>
    <t>811</t>
    <phoneticPr fontId="10" type="noConversion"/>
  </si>
  <si>
    <t>812</t>
    <phoneticPr fontId="10" type="noConversion"/>
  </si>
  <si>
    <t>09</t>
    <phoneticPr fontId="10" type="noConversion"/>
  </si>
  <si>
    <t>91</t>
    <phoneticPr fontId="10" type="noConversion"/>
  </si>
  <si>
    <t>913</t>
    <phoneticPr fontId="10" type="noConversion"/>
  </si>
  <si>
    <t>912</t>
    <phoneticPr fontId="10" type="noConversion"/>
  </si>
  <si>
    <t>기타보조금수입</t>
    <phoneticPr fontId="10" type="noConversion"/>
  </si>
  <si>
    <t>전년도이월금(후원)</t>
    <phoneticPr fontId="10" type="noConversion"/>
  </si>
  <si>
    <t>기타예금이자수입</t>
    <phoneticPr fontId="10" type="noConversion"/>
  </si>
  <si>
    <t>중계기설치비 등</t>
    <phoneticPr fontId="10" type="noConversion"/>
  </si>
  <si>
    <t>증감(B-A)</t>
    <phoneticPr fontId="10" type="noConversion"/>
  </si>
  <si>
    <t>금액</t>
    <phoneticPr fontId="10" type="noConversion"/>
  </si>
  <si>
    <t>급여</t>
    <phoneticPr fontId="10" type="noConversion"/>
  </si>
  <si>
    <t>기관운영비</t>
    <phoneticPr fontId="10" type="noConversion"/>
  </si>
  <si>
    <t>회의비</t>
    <phoneticPr fontId="10" type="noConversion"/>
  </si>
  <si>
    <t>직책보조비</t>
    <phoneticPr fontId="10" type="noConversion"/>
  </si>
  <si>
    <t>공공요금</t>
    <phoneticPr fontId="10" type="noConversion"/>
  </si>
  <si>
    <t>제세공과금</t>
    <phoneticPr fontId="10" type="noConversion"/>
  </si>
  <si>
    <t>시설비</t>
    <phoneticPr fontId="10" type="noConversion"/>
  </si>
  <si>
    <t>자산취득비</t>
    <phoneticPr fontId="10" type="noConversion"/>
  </si>
  <si>
    <t>출판홍보비</t>
    <phoneticPr fontId="10" type="noConversion"/>
  </si>
  <si>
    <t>행사비</t>
    <phoneticPr fontId="10" type="noConversion"/>
  </si>
  <si>
    <t>핸인핸</t>
    <phoneticPr fontId="10" type="noConversion"/>
  </si>
  <si>
    <t>예림원</t>
    <phoneticPr fontId="10" type="noConversion"/>
  </si>
  <si>
    <t>인천예림학교</t>
    <phoneticPr fontId="10" type="noConversion"/>
  </si>
  <si>
    <t>예림일터</t>
    <phoneticPr fontId="10" type="noConversion"/>
  </si>
  <si>
    <t>잡지출</t>
    <phoneticPr fontId="10" type="noConversion"/>
  </si>
  <si>
    <t>예비비</t>
    <phoneticPr fontId="10" type="noConversion"/>
  </si>
  <si>
    <t>01</t>
    <phoneticPr fontId="10" type="noConversion"/>
  </si>
  <si>
    <t>11</t>
    <phoneticPr fontId="10" type="noConversion"/>
  </si>
  <si>
    <t>111</t>
    <phoneticPr fontId="10" type="noConversion"/>
  </si>
  <si>
    <t>12</t>
    <phoneticPr fontId="10" type="noConversion"/>
  </si>
  <si>
    <t>121</t>
    <phoneticPr fontId="10" type="noConversion"/>
  </si>
  <si>
    <t>123</t>
    <phoneticPr fontId="10" type="noConversion"/>
  </si>
  <si>
    <t>122</t>
    <phoneticPr fontId="10" type="noConversion"/>
  </si>
  <si>
    <t>13</t>
    <phoneticPr fontId="10" type="noConversion"/>
  </si>
  <si>
    <t>131</t>
    <phoneticPr fontId="10" type="noConversion"/>
  </si>
  <si>
    <t>132</t>
    <phoneticPr fontId="10" type="noConversion"/>
  </si>
  <si>
    <t>133</t>
    <phoneticPr fontId="10" type="noConversion"/>
  </si>
  <si>
    <t>134</t>
    <phoneticPr fontId="10" type="noConversion"/>
  </si>
  <si>
    <t>02</t>
    <phoneticPr fontId="10" type="noConversion"/>
  </si>
  <si>
    <t>21</t>
    <phoneticPr fontId="10" type="noConversion"/>
  </si>
  <si>
    <t>211</t>
    <phoneticPr fontId="10" type="noConversion"/>
  </si>
  <si>
    <t>212</t>
    <phoneticPr fontId="10" type="noConversion"/>
  </si>
  <si>
    <t>03</t>
    <phoneticPr fontId="10" type="noConversion"/>
  </si>
  <si>
    <t>31</t>
    <phoneticPr fontId="10" type="noConversion"/>
  </si>
  <si>
    <t>311</t>
    <phoneticPr fontId="10" type="noConversion"/>
  </si>
  <si>
    <t>312</t>
    <phoneticPr fontId="10" type="noConversion"/>
  </si>
  <si>
    <t>313</t>
    <phoneticPr fontId="10" type="noConversion"/>
  </si>
  <si>
    <t>04</t>
    <phoneticPr fontId="10" type="noConversion"/>
  </si>
  <si>
    <t>411</t>
    <phoneticPr fontId="10" type="noConversion"/>
  </si>
  <si>
    <t>42</t>
    <phoneticPr fontId="10" type="noConversion"/>
  </si>
  <si>
    <t>421</t>
    <phoneticPr fontId="10" type="noConversion"/>
  </si>
  <si>
    <t>422</t>
    <phoneticPr fontId="10" type="noConversion"/>
  </si>
  <si>
    <t>423</t>
    <phoneticPr fontId="10" type="noConversion"/>
  </si>
  <si>
    <t>424</t>
    <phoneticPr fontId="10" type="noConversion"/>
  </si>
  <si>
    <t>07</t>
    <phoneticPr fontId="10" type="noConversion"/>
  </si>
  <si>
    <t>71</t>
    <phoneticPr fontId="10" type="noConversion"/>
  </si>
  <si>
    <t>711</t>
    <phoneticPr fontId="10" type="noConversion"/>
  </si>
  <si>
    <t>퇴직금및퇴직적립금</t>
    <phoneticPr fontId="10" type="noConversion"/>
  </si>
  <si>
    <t>사회보험부담금</t>
    <phoneticPr fontId="10" type="noConversion"/>
  </si>
  <si>
    <t>수용비및수수료</t>
    <phoneticPr fontId="10" type="noConversion"/>
  </si>
  <si>
    <t>후원개발관리비</t>
    <phoneticPr fontId="10" type="noConversion"/>
  </si>
  <si>
    <t>예림공동생활가정</t>
    <phoneticPr fontId="10" type="noConversion"/>
  </si>
  <si>
    <t>(단위:천원)</t>
    <phoneticPr fontId="10" type="noConversion"/>
  </si>
  <si>
    <t>전화요금</t>
    <phoneticPr fontId="10" type="noConversion"/>
  </si>
  <si>
    <t>금융결제원</t>
    <phoneticPr fontId="10" type="noConversion"/>
  </si>
  <si>
    <t>예림원</t>
    <phoneticPr fontId="10" type="noConversion"/>
  </si>
  <si>
    <t>예림학교</t>
    <phoneticPr fontId="10" type="noConversion"/>
  </si>
  <si>
    <t>예림일터</t>
    <phoneticPr fontId="10" type="noConversion"/>
  </si>
  <si>
    <t>412</t>
    <phoneticPr fontId="10" type="noConversion"/>
  </si>
  <si>
    <t>재정보험가입</t>
    <phoneticPr fontId="10" type="noConversion"/>
  </si>
  <si>
    <t>425</t>
    <phoneticPr fontId="10" type="noConversion"/>
  </si>
  <si>
    <t>전년도이월금</t>
    <phoneticPr fontId="10" type="noConversion"/>
  </si>
  <si>
    <t>전년도이월금(후)</t>
    <phoneticPr fontId="10" type="noConversion"/>
  </si>
  <si>
    <t>112</t>
  </si>
  <si>
    <t>제수당</t>
    <phoneticPr fontId="10" type="noConversion"/>
  </si>
  <si>
    <t>137</t>
  </si>
  <si>
    <t xml:space="preserve"> </t>
    <phoneticPr fontId="10" type="noConversion"/>
  </si>
  <si>
    <t>기타운영비</t>
    <phoneticPr fontId="10" type="noConversion"/>
  </si>
  <si>
    <t>보조금수입</t>
    <phoneticPr fontId="10" type="noConversion"/>
  </si>
  <si>
    <t>후원금수입</t>
  </si>
  <si>
    <t>후원금수입</t>
    <phoneticPr fontId="10" type="noConversion"/>
  </si>
  <si>
    <t>이월금</t>
  </si>
  <si>
    <t>이월금</t>
    <phoneticPr fontId="10" type="noConversion"/>
  </si>
  <si>
    <t>잡수입</t>
  </si>
  <si>
    <t>잡수입</t>
    <phoneticPr fontId="10" type="noConversion"/>
  </si>
  <si>
    <t>사무비</t>
    <phoneticPr fontId="10" type="noConversion"/>
  </si>
  <si>
    <t>인건비</t>
    <phoneticPr fontId="10" type="noConversion"/>
  </si>
  <si>
    <t>업무추진비</t>
    <phoneticPr fontId="10" type="noConversion"/>
  </si>
  <si>
    <t>운영비</t>
    <phoneticPr fontId="10" type="noConversion"/>
  </si>
  <si>
    <t>재산조성비</t>
    <phoneticPr fontId="10" type="noConversion"/>
  </si>
  <si>
    <t>시설비</t>
    <phoneticPr fontId="10" type="noConversion"/>
  </si>
  <si>
    <t>사업비</t>
    <phoneticPr fontId="10" type="noConversion"/>
  </si>
  <si>
    <t>일반사업비</t>
    <phoneticPr fontId="10" type="noConversion"/>
  </si>
  <si>
    <t>전출금</t>
    <phoneticPr fontId="10" type="noConversion"/>
  </si>
  <si>
    <t>전출금(후원금)</t>
    <phoneticPr fontId="10" type="noConversion"/>
  </si>
  <si>
    <t>잡지출</t>
    <phoneticPr fontId="10" type="noConversion"/>
  </si>
  <si>
    <t>예비비</t>
    <phoneticPr fontId="10" type="noConversion"/>
  </si>
  <si>
    <t>세입부</t>
    <phoneticPr fontId="10" type="noConversion"/>
  </si>
  <si>
    <t>세출부</t>
    <phoneticPr fontId="10" type="noConversion"/>
  </si>
  <si>
    <t>퇴직금및퇴직적립금</t>
    <phoneticPr fontId="10" type="noConversion"/>
  </si>
  <si>
    <t>인쇄비</t>
    <phoneticPr fontId="10" type="noConversion"/>
  </si>
  <si>
    <t>자문용역비        5,000* 1회</t>
    <phoneticPr fontId="10" type="noConversion"/>
  </si>
  <si>
    <t>등기수수료</t>
    <phoneticPr fontId="10" type="noConversion"/>
  </si>
  <si>
    <t>사무용품             250* 2회</t>
    <phoneticPr fontId="10" type="noConversion"/>
  </si>
  <si>
    <t>우편요금              5*200회</t>
    <phoneticPr fontId="10" type="noConversion"/>
  </si>
  <si>
    <t>협회비(중앙)         200*12회</t>
    <phoneticPr fontId="10" type="noConversion"/>
  </si>
  <si>
    <t>협회비(인천)         100*12회</t>
    <phoneticPr fontId="10" type="noConversion"/>
  </si>
  <si>
    <t>강의료                  50*60회</t>
    <phoneticPr fontId="10" type="noConversion"/>
  </si>
  <si>
    <t>선진지견학         2,500*10명</t>
    <phoneticPr fontId="10" type="noConversion"/>
  </si>
  <si>
    <t>시설개보수</t>
    <phoneticPr fontId="10" type="noConversion"/>
  </si>
  <si>
    <t>방송홍보및홍보영상물제작</t>
    <phoneticPr fontId="10" type="noConversion"/>
  </si>
  <si>
    <t>후원개발관리         250*20회</t>
    <phoneticPr fontId="10" type="noConversion"/>
  </si>
  <si>
    <t>핸인핸</t>
    <phoneticPr fontId="10" type="noConversion"/>
  </si>
  <si>
    <t>기타잡지출</t>
    <phoneticPr fontId="10" type="noConversion"/>
  </si>
  <si>
    <t>시무식               1,000* 1회</t>
    <phoneticPr fontId="10" type="noConversion"/>
  </si>
  <si>
    <t>511</t>
    <phoneticPr fontId="10" type="noConversion"/>
  </si>
  <si>
    <t>314</t>
    <phoneticPr fontId="10" type="noConversion"/>
  </si>
  <si>
    <t>자립지원기반구축비</t>
    <phoneticPr fontId="10" type="noConversion"/>
  </si>
  <si>
    <t>바자회</t>
    <phoneticPr fontId="10" type="noConversion"/>
  </si>
  <si>
    <t>자립지원기반구축사업</t>
    <phoneticPr fontId="10" type="noConversion"/>
  </si>
  <si>
    <t>여비</t>
    <phoneticPr fontId="10" type="noConversion"/>
  </si>
  <si>
    <t>교육출장            150*20회</t>
    <phoneticPr fontId="10" type="noConversion"/>
  </si>
  <si>
    <t>기타후생경비</t>
    <phoneticPr fontId="10" type="noConversion"/>
  </si>
  <si>
    <t>복리후생비</t>
    <phoneticPr fontId="10" type="noConversion"/>
  </si>
  <si>
    <t>교육참가비           200*10회</t>
    <phoneticPr fontId="10" type="noConversion"/>
  </si>
  <si>
    <t>사회복지협의회비</t>
    <phoneticPr fontId="10" type="noConversion"/>
  </si>
  <si>
    <t>예산액</t>
    <phoneticPr fontId="10" type="noConversion"/>
  </si>
  <si>
    <t>예산액(B)</t>
    <phoneticPr fontId="10" type="noConversion"/>
  </si>
  <si>
    <t>토지매입</t>
    <phoneticPr fontId="10" type="noConversion"/>
  </si>
  <si>
    <t>426</t>
    <phoneticPr fontId="10" type="noConversion"/>
  </si>
  <si>
    <t>핸인핸부평지점</t>
    <phoneticPr fontId="10" type="noConversion"/>
  </si>
  <si>
    <t>법인체육대회         500* 4회</t>
    <phoneticPr fontId="10" type="noConversion"/>
  </si>
  <si>
    <t>법인설립36주년행사</t>
    <phoneticPr fontId="10" type="noConversion"/>
  </si>
  <si>
    <t>411</t>
    <phoneticPr fontId="10" type="noConversion"/>
  </si>
  <si>
    <t>예 산 총 칙</t>
    <phoneticPr fontId="10" type="noConversion"/>
  </si>
  <si>
    <r>
      <t>제2조. (예산의 내역) 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세출 명세는 "세입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세출 예산서"와 같다.</t>
    </r>
    <phoneticPr fontId="10" type="noConversion"/>
  </si>
  <si>
    <t xml:space="preserve"> 천원</t>
    <phoneticPr fontId="10" type="noConversion"/>
  </si>
  <si>
    <t xml:space="preserve"> 천원</t>
    <phoneticPr fontId="10" type="noConversion"/>
  </si>
  <si>
    <t xml:space="preserve"> 천원</t>
    <phoneticPr fontId="10" type="noConversion"/>
  </si>
  <si>
    <t xml:space="preserve">2. 세출의 내용은 다음과 같다. </t>
    <phoneticPr fontId="10" type="noConversion"/>
  </si>
  <si>
    <t>1) 인건비</t>
    <phoneticPr fontId="10" type="noConversion"/>
  </si>
  <si>
    <t>2) 업무추진비</t>
    <phoneticPr fontId="10" type="noConversion"/>
  </si>
  <si>
    <t>4) 시설비</t>
    <phoneticPr fontId="10" type="noConversion"/>
  </si>
  <si>
    <t>8) 예비비</t>
    <phoneticPr fontId="10" type="noConversion"/>
  </si>
  <si>
    <r>
      <t>제3조. (예산의 전용) 세출경비의 조정이 필요한 경우, 관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항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목 간의 예산은 사회복지법인 
       재무회계규칙 제16조에 의거하여 시설장의 승인에 따라 전용할 수 있으며, 관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항 간 
       예산을 전용할 경우에는 관할 군수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 xml:space="preserve">구청장에게 결산보고서 제출시 과목전용조서를 
       첨부하여야 한다. </t>
    </r>
    <phoneticPr fontId="10" type="noConversion"/>
  </si>
  <si>
    <t xml:space="preserve">제4조. (예산의 집행) 예산은 확정된 사업계획에 의하여 이사회의 승인을 얻어 사회복지법인 
       및 사회복지시설 재무회계규칙의 관련 규정을 준수하여 집행한다. </t>
    <phoneticPr fontId="10" type="noConversion"/>
  </si>
  <si>
    <t>1) 보조금수입</t>
    <phoneticPr fontId="10" type="noConversion"/>
  </si>
  <si>
    <t>2) 후원금수입</t>
    <phoneticPr fontId="10" type="noConversion"/>
  </si>
  <si>
    <t>3) 이월금</t>
    <phoneticPr fontId="10" type="noConversion"/>
  </si>
  <si>
    <t>4) 잡수입</t>
    <phoneticPr fontId="10" type="noConversion"/>
  </si>
  <si>
    <t>3) 운영비</t>
    <phoneticPr fontId="10" type="noConversion"/>
  </si>
  <si>
    <t>5) 일반사업비</t>
    <phoneticPr fontId="10" type="noConversion"/>
  </si>
  <si>
    <t>6) 전출금</t>
    <phoneticPr fontId="10" type="noConversion"/>
  </si>
  <si>
    <t>7)  잡지출</t>
    <phoneticPr fontId="10" type="noConversion"/>
  </si>
  <si>
    <t>대표이사           1,500*12월</t>
    <phoneticPr fontId="10" type="noConversion"/>
  </si>
  <si>
    <t>직책수당            3,500*12월</t>
    <phoneticPr fontId="10" type="noConversion"/>
  </si>
  <si>
    <t>제5조. (추가경정예산) 예산성립후에 생긴 사유로 인하여 이미 성립된 예산의 변경이 필요
       할 때에는 사회복지법인 재무회계 규칙 제10조 및 제11조의 규정에 의한 절차에 준
       하여 추가경정예산을 편성하여 확정한다. 
       단 국가 또는 지자체로 받은 보조금 및 지정후원금, 법인전입금 등은 추가경정예산
       성립이전이라도 보조 및 후원목적에 적절한 경우 먼저 사용할 수 있으며, 
       이는 차기 추가경정예산에 반영하여야 한다. 추경예산은 이사회의 의결을 거쳐 확
       정한 후 7일 이내에 구청장에게 제출토록 한다.</t>
    <phoneticPr fontId="10" type="noConversion"/>
  </si>
  <si>
    <t xml:space="preserve">         1. 세입의 주요 재원은 다음과 같다. </t>
    <phoneticPr fontId="10" type="noConversion"/>
  </si>
  <si>
    <t>기획 부서장         200*20회</t>
    <phoneticPr fontId="10" type="noConversion"/>
  </si>
  <si>
    <t>법인감사             300* 1회</t>
    <phoneticPr fontId="10" type="noConversion"/>
  </si>
  <si>
    <t>이사회                200* 5회</t>
    <phoneticPr fontId="10" type="noConversion"/>
  </si>
  <si>
    <t>찬조,경조사         50*150회</t>
    <phoneticPr fontId="10" type="noConversion"/>
  </si>
  <si>
    <t>이사회수당             500*7회</t>
    <phoneticPr fontId="10" type="noConversion"/>
  </si>
  <si>
    <t>법인직원송년회    6,000* 1회</t>
    <phoneticPr fontId="10" type="noConversion"/>
  </si>
  <si>
    <t>장애인의날         3,000* 1회</t>
    <phoneticPr fontId="10" type="noConversion"/>
  </si>
  <si>
    <t>외부감사비(회계기장)</t>
    <phoneticPr fontId="10" type="noConversion"/>
  </si>
  <si>
    <t>임직원워크샵        3,500*2회</t>
    <phoneticPr fontId="10" type="noConversion"/>
  </si>
  <si>
    <t>감사수당                500*2회</t>
    <phoneticPr fontId="10" type="noConversion"/>
  </si>
  <si>
    <t>직원체험활동      3,000* 2회</t>
    <phoneticPr fontId="10" type="noConversion"/>
  </si>
  <si>
    <t>(법인 )</t>
    <phoneticPr fontId="10" type="noConversion"/>
  </si>
  <si>
    <t>결연후원금   600*12월</t>
    <phoneticPr fontId="10" type="noConversion"/>
  </si>
  <si>
    <t>고용장려금 61,000*4회</t>
    <phoneticPr fontId="10" type="noConversion"/>
  </si>
  <si>
    <t>기본급              2,200*12월</t>
    <phoneticPr fontId="10" type="noConversion"/>
  </si>
  <si>
    <t>명절휴가비         1,320* 2월</t>
    <phoneticPr fontId="10" type="noConversion"/>
  </si>
  <si>
    <t>당초예산액</t>
    <phoneticPr fontId="10" type="noConversion"/>
  </si>
  <si>
    <t>후원금     10,200*12월</t>
    <phoneticPr fontId="10" type="noConversion"/>
  </si>
  <si>
    <t>당초예산액(A)</t>
    <phoneticPr fontId="10" type="noConversion"/>
  </si>
  <si>
    <t>생활환경개선</t>
    <phoneticPr fontId="10" type="noConversion"/>
  </si>
  <si>
    <t>공동모금회사업비</t>
    <phoneticPr fontId="10" type="noConversion"/>
  </si>
  <si>
    <t>315</t>
    <phoneticPr fontId="10" type="noConversion"/>
  </si>
  <si>
    <t>관리업무수당         500*12월</t>
    <phoneticPr fontId="10" type="noConversion"/>
  </si>
  <si>
    <t>114</t>
    <phoneticPr fontId="10" type="noConversion"/>
  </si>
  <si>
    <t>115</t>
    <phoneticPr fontId="10" type="noConversion"/>
  </si>
  <si>
    <t>113</t>
    <phoneticPr fontId="10" type="noConversion"/>
  </si>
  <si>
    <t>116</t>
    <phoneticPr fontId="10" type="noConversion"/>
  </si>
  <si>
    <t>일용잡급</t>
    <phoneticPr fontId="10" type="noConversion"/>
  </si>
  <si>
    <t>2020년도 
제2차 추경 세입 세출 예산서</t>
    <phoneticPr fontId="10" type="noConversion"/>
  </si>
  <si>
    <t xml:space="preserve">2020. 09. 04  </t>
    <phoneticPr fontId="10" type="noConversion"/>
  </si>
  <si>
    <t>2020년도 제2차 추경 세입·세출 예산서</t>
    <phoneticPr fontId="10" type="noConversion"/>
  </si>
  <si>
    <t>2020년도 제2차 세입·세출 추경예산서</t>
    <phoneticPr fontId="10" type="noConversion"/>
  </si>
  <si>
    <t>등록면허재산세</t>
    <phoneticPr fontId="10" type="noConversion"/>
  </si>
  <si>
    <r>
      <t>제1조 (예산의 규모) 법인의 2020년도 제2차세입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 xml:space="preserve">세출 추경 예산총액은 각각            </t>
    </r>
    <phoneticPr fontId="10" type="noConversion"/>
  </si>
  <si>
    <t xml:space="preserve">제6조. (2020년도 제2차 추경예산편성 사유)
        1. 예산 항목의 세입세출 예산을 편성 사업운영의 적정을 기함 </t>
    <phoneticPr fontId="10" type="noConversion"/>
  </si>
  <si>
    <t>1,243,342천원으로 한다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</si>
</sst>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176" formatCode="#,##0_ "/>
    <numFmt numFmtId="177" formatCode="_ * #,##0_ ;_ * \-#,##0_ ;_ * &quot;-&quot;_ ;_ @_ "/>
    <numFmt numFmtId="178" formatCode="_ * #,##0.00_ ;_ * \-#,##0.00_ ;_ * &quot;-&quot;??_ ;_ @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.00_ "/>
    <numFmt numFmtId="182" formatCode="[Red]#,##0"/>
    <numFmt numFmtId="183" formatCode="#,##0;[Red]&quot;-&quot;#,##0"/>
    <numFmt numFmtId="184" formatCode="#,##0.00;[Red]&quot;-&quot;#,##0.00"/>
    <numFmt numFmtId="185" formatCode="#,###,"/>
    <numFmt numFmtId="186" formatCode="#,##0_);[Red]\(#,##0\)"/>
    <numFmt numFmtId="187" formatCode="#,###"/>
  </numFmts>
  <fonts count="4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sz val="8"/>
      <name val="굴림체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indexed="10"/>
      <name val="굴림체"/>
      <family val="3"/>
      <charset val="129"/>
    </font>
    <font>
      <sz val="12"/>
      <name val="굴림체"/>
      <family val="3"/>
      <charset val="129"/>
    </font>
    <font>
      <sz val="12"/>
      <name val="굴림"/>
      <family val="3"/>
      <charset val="129"/>
    </font>
    <font>
      <sz val="18"/>
      <name val="굴림체"/>
      <family val="3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  <font>
      <sz val="30"/>
      <name val="굴림"/>
      <family val="3"/>
      <charset val="129"/>
    </font>
    <font>
      <sz val="26"/>
      <name val="돋움"/>
      <family val="3"/>
      <charset val="129"/>
    </font>
    <font>
      <sz val="24"/>
      <name val="돋움"/>
      <family val="3"/>
      <charset val="129"/>
    </font>
    <font>
      <sz val="22"/>
      <name val="굴림"/>
      <family val="3"/>
      <charset val="129"/>
    </font>
    <font>
      <sz val="28"/>
      <name val="굴림"/>
      <family val="3"/>
      <charset val="129"/>
    </font>
    <font>
      <sz val="8"/>
      <color indexed="8"/>
      <name val="굴림체"/>
      <family val="3"/>
      <charset val="129"/>
    </font>
    <font>
      <sz val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2"/>
      <name val="굴림체"/>
      <family val="3"/>
      <charset val="129"/>
    </font>
    <font>
      <sz val="14"/>
      <name val="돋움"/>
      <family val="3"/>
      <charset val="129"/>
    </font>
    <font>
      <sz val="12"/>
      <name val="MingLiU"/>
      <family val="3"/>
      <charset val="136"/>
    </font>
    <font>
      <b/>
      <sz val="12"/>
      <name val="굴림체"/>
      <family val="3"/>
      <charset val="129"/>
    </font>
    <font>
      <sz val="12"/>
      <name val="돋움"/>
      <family val="3"/>
      <charset val="129"/>
    </font>
    <font>
      <sz val="8"/>
      <color theme="1"/>
      <name val="굴림"/>
      <family val="3"/>
      <charset val="129"/>
    </font>
    <font>
      <sz val="8"/>
      <color theme="1"/>
      <name val="굴림체"/>
      <family val="3"/>
      <charset val="129"/>
    </font>
    <font>
      <sz val="8"/>
      <color rgb="FFFF0000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41" fontId="9" fillId="0" borderId="0" applyFont="0" applyFill="0" applyBorder="0" applyAlignment="0" applyProtection="0"/>
    <xf numFmtId="0" fontId="15" fillId="0" borderId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76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19" fillId="0" borderId="0"/>
    <xf numFmtId="0" fontId="15" fillId="0" borderId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38" fontId="20" fillId="2" borderId="0" applyNumberFormat="0" applyBorder="0" applyAlignment="0" applyProtection="0"/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10" fontId="20" fillId="3" borderId="3" applyNumberFormat="0" applyBorder="0" applyAlignment="0" applyProtection="0"/>
    <xf numFmtId="182" fontId="9" fillId="0" borderId="0"/>
    <xf numFmtId="0" fontId="15" fillId="0" borderId="0"/>
    <xf numFmtId="10" fontId="15" fillId="0" borderId="0" applyFont="0" applyFill="0" applyBorder="0" applyAlignment="0" applyProtection="0"/>
    <xf numFmtId="0" fontId="9" fillId="0" borderId="0">
      <alignment vertical="center"/>
    </xf>
    <xf numFmtId="41" fontId="9" fillId="0" borderId="0" applyFont="0" applyFill="0" applyBorder="0" applyAlignment="0" applyProtection="0"/>
    <xf numFmtId="0" fontId="9" fillId="0" borderId="0"/>
    <xf numFmtId="0" fontId="35" fillId="0" borderId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290">
    <xf numFmtId="0" fontId="0" fillId="0" borderId="0" xfId="0"/>
    <xf numFmtId="0" fontId="11" fillId="0" borderId="0" xfId="0" applyFont="1" applyAlignment="1">
      <alignment vertical="center"/>
    </xf>
    <xf numFmtId="41" fontId="11" fillId="0" borderId="0" xfId="6" applyFont="1"/>
    <xf numFmtId="0" fontId="11" fillId="0" borderId="0" xfId="0" applyFont="1"/>
    <xf numFmtId="41" fontId="12" fillId="0" borderId="0" xfId="6" applyFont="1"/>
    <xf numFmtId="41" fontId="11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41" fontId="14" fillId="0" borderId="0" xfId="6" applyFont="1" applyAlignment="1">
      <alignment horizontal="center"/>
    </xf>
    <xf numFmtId="0" fontId="23" fillId="0" borderId="0" xfId="0" applyFont="1" applyAlignment="1"/>
    <xf numFmtId="0" fontId="23" fillId="0" borderId="0" xfId="0" applyFont="1" applyAlignment="1">
      <alignment horizontal="center"/>
    </xf>
    <xf numFmtId="41" fontId="23" fillId="0" borderId="0" xfId="6" applyFont="1" applyAlignment="1">
      <alignment horizontal="center"/>
    </xf>
    <xf numFmtId="0" fontId="11" fillId="4" borderId="0" xfId="0" applyFont="1" applyFill="1"/>
    <xf numFmtId="0" fontId="11" fillId="4" borderId="0" xfId="0" applyFont="1" applyFill="1" applyAlignment="1">
      <alignment vertic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41" fontId="24" fillId="0" borderId="0" xfId="6" applyFont="1" applyAlignment="1">
      <alignment horizontal="center"/>
    </xf>
    <xf numFmtId="0" fontId="24" fillId="0" borderId="0" xfId="0" applyFont="1"/>
    <xf numFmtId="0" fontId="12" fillId="4" borderId="0" xfId="0" applyFont="1" applyFill="1"/>
    <xf numFmtId="41" fontId="26" fillId="0" borderId="0" xfId="6" applyFont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right" vertical="center"/>
    </xf>
    <xf numFmtId="0" fontId="11" fillId="5" borderId="0" xfId="0" applyFont="1" applyFill="1"/>
    <xf numFmtId="0" fontId="11" fillId="6" borderId="0" xfId="0" applyFont="1" applyFill="1"/>
    <xf numFmtId="0" fontId="22" fillId="5" borderId="0" xfId="0" applyFont="1" applyFill="1"/>
    <xf numFmtId="0" fontId="11" fillId="0" borderId="0" xfId="0" applyFont="1" applyFill="1"/>
    <xf numFmtId="0" fontId="22" fillId="0" borderId="0" xfId="0" applyFont="1" applyFill="1"/>
    <xf numFmtId="41" fontId="34" fillId="0" borderId="0" xfId="6" applyFont="1" applyAlignment="1">
      <alignment horizontal="right"/>
    </xf>
    <xf numFmtId="0" fontId="34" fillId="0" borderId="0" xfId="0" applyFont="1" applyAlignment="1">
      <alignment horizontal="right"/>
    </xf>
    <xf numFmtId="186" fontId="13" fillId="0" borderId="0" xfId="0" applyNumberFormat="1" applyFont="1"/>
    <xf numFmtId="49" fontId="12" fillId="6" borderId="11" xfId="0" applyNumberFormat="1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1" fillId="5" borderId="0" xfId="0" applyFont="1" applyFill="1"/>
    <xf numFmtId="49" fontId="12" fillId="4" borderId="6" xfId="0" applyNumberFormat="1" applyFont="1" applyFill="1" applyBorder="1" applyAlignment="1">
      <alignment vertical="center"/>
    </xf>
    <xf numFmtId="0" fontId="11" fillId="0" borderId="0" xfId="0" applyFont="1" applyFill="1"/>
    <xf numFmtId="49" fontId="12" fillId="4" borderId="11" xfId="6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vertical="center"/>
    </xf>
    <xf numFmtId="49" fontId="12" fillId="4" borderId="13" xfId="0" applyNumberFormat="1" applyFont="1" applyFill="1" applyBorder="1" applyAlignment="1">
      <alignment vertical="center"/>
    </xf>
    <xf numFmtId="49" fontId="12" fillId="4" borderId="14" xfId="6" applyNumberFormat="1" applyFont="1" applyFill="1" applyBorder="1" applyAlignment="1">
      <alignment vertical="center"/>
    </xf>
    <xf numFmtId="49" fontId="12" fillId="4" borderId="17" xfId="0" applyNumberFormat="1" applyFont="1" applyFill="1" applyBorder="1" applyAlignment="1">
      <alignment vertical="center"/>
    </xf>
    <xf numFmtId="49" fontId="12" fillId="6" borderId="14" xfId="6" applyNumberFormat="1" applyFont="1" applyFill="1" applyBorder="1" applyAlignment="1">
      <alignment vertical="center"/>
    </xf>
    <xf numFmtId="49" fontId="12" fillId="4" borderId="10" xfId="0" applyNumberFormat="1" applyFont="1" applyFill="1" applyBorder="1" applyAlignment="1">
      <alignment horizontal="center" vertical="center"/>
    </xf>
    <xf numFmtId="49" fontId="12" fillId="6" borderId="10" xfId="0" applyNumberFormat="1" applyFont="1" applyFill="1" applyBorder="1" applyAlignment="1">
      <alignment horizontal="center" vertical="center"/>
    </xf>
    <xf numFmtId="185" fontId="12" fillId="6" borderId="19" xfId="6" applyNumberFormat="1" applyFont="1" applyFill="1" applyBorder="1" applyAlignment="1">
      <alignment horizontal="right" vertical="center"/>
    </xf>
    <xf numFmtId="176" fontId="12" fillId="4" borderId="19" xfId="6" applyNumberFormat="1" applyFont="1" applyFill="1" applyBorder="1" applyAlignment="1">
      <alignment horizontal="right" vertical="center"/>
    </xf>
    <xf numFmtId="176" fontId="12" fillId="6" borderId="19" xfId="6" applyNumberFormat="1" applyFont="1" applyFill="1" applyBorder="1" applyAlignment="1">
      <alignment horizontal="right" vertical="center"/>
    </xf>
    <xf numFmtId="185" fontId="12" fillId="4" borderId="19" xfId="6" applyNumberFormat="1" applyFont="1" applyFill="1" applyBorder="1" applyAlignment="1">
      <alignment horizontal="right" vertical="center" shrinkToFit="1"/>
    </xf>
    <xf numFmtId="185" fontId="12" fillId="4" borderId="19" xfId="6" applyNumberFormat="1" applyFont="1" applyFill="1" applyBorder="1" applyAlignment="1">
      <alignment horizontal="right" vertical="center"/>
    </xf>
    <xf numFmtId="187" fontId="12" fillId="4" borderId="19" xfId="6" applyNumberFormat="1" applyFont="1" applyFill="1" applyBorder="1" applyAlignment="1">
      <alignment horizontal="right" vertical="center" shrinkToFit="1"/>
    </xf>
    <xf numFmtId="176" fontId="12" fillId="4" borderId="19" xfId="6" applyNumberFormat="1" applyFont="1" applyFill="1" applyBorder="1" applyAlignment="1">
      <alignment horizontal="right" vertical="center" shrinkToFit="1"/>
    </xf>
    <xf numFmtId="185" fontId="12" fillId="4" borderId="24" xfId="0" applyNumberFormat="1" applyFont="1" applyFill="1" applyBorder="1" applyAlignment="1">
      <alignment horizontal="right" vertical="center"/>
    </xf>
    <xf numFmtId="186" fontId="12" fillId="6" borderId="18" xfId="6" applyNumberFormat="1" applyFont="1" applyFill="1" applyBorder="1" applyAlignment="1">
      <alignment horizontal="right" vertical="center"/>
    </xf>
    <xf numFmtId="176" fontId="12" fillId="6" borderId="18" xfId="6" applyNumberFormat="1" applyFont="1" applyFill="1" applyBorder="1" applyAlignment="1">
      <alignment horizontal="right" vertical="center"/>
    </xf>
    <xf numFmtId="186" fontId="34" fillId="4" borderId="18" xfId="6" applyNumberFormat="1" applyFont="1" applyFill="1" applyBorder="1" applyAlignment="1">
      <alignment horizontal="right" vertical="center" shrinkToFit="1"/>
    </xf>
    <xf numFmtId="176" fontId="12" fillId="4" borderId="18" xfId="6" applyNumberFormat="1" applyFont="1" applyFill="1" applyBorder="1" applyAlignment="1">
      <alignment horizontal="right" vertical="center"/>
    </xf>
    <xf numFmtId="186" fontId="12" fillId="4" borderId="18" xfId="6" applyNumberFormat="1" applyFont="1" applyFill="1" applyBorder="1" applyAlignment="1">
      <alignment horizontal="right" vertical="center" shrinkToFit="1"/>
    </xf>
    <xf numFmtId="186" fontId="12" fillId="4" borderId="22" xfId="6" applyNumberFormat="1" applyFont="1" applyFill="1" applyBorder="1" applyAlignment="1">
      <alignment horizontal="right" vertical="center"/>
    </xf>
    <xf numFmtId="176" fontId="12" fillId="4" borderId="22" xfId="6" applyNumberFormat="1" applyFont="1" applyFill="1" applyBorder="1" applyAlignment="1">
      <alignment horizontal="right" vertical="center"/>
    </xf>
    <xf numFmtId="49" fontId="12" fillId="6" borderId="11" xfId="0" applyNumberFormat="1" applyFont="1" applyFill="1" applyBorder="1" applyAlignment="1">
      <alignment vertical="center" wrapText="1"/>
    </xf>
    <xf numFmtId="49" fontId="12" fillId="6" borderId="18" xfId="0" applyNumberFormat="1" applyFont="1" applyFill="1" applyBorder="1" applyAlignment="1">
      <alignment horizontal="center" vertical="center" wrapText="1"/>
    </xf>
    <xf numFmtId="49" fontId="12" fillId="6" borderId="25" xfId="0" applyNumberFormat="1" applyFont="1" applyFill="1" applyBorder="1" applyAlignment="1">
      <alignment vertical="center"/>
    </xf>
    <xf numFmtId="49" fontId="12" fillId="4" borderId="18" xfId="6" applyNumberFormat="1" applyFont="1" applyFill="1" applyBorder="1" applyAlignment="1">
      <alignment horizontal="center" vertical="center"/>
    </xf>
    <xf numFmtId="49" fontId="12" fillId="4" borderId="25" xfId="6" applyNumberFormat="1" applyFont="1" applyFill="1" applyBorder="1" applyAlignment="1">
      <alignment vertical="center"/>
    </xf>
    <xf numFmtId="49" fontId="12" fillId="4" borderId="11" xfId="6" applyNumberFormat="1" applyFont="1" applyFill="1" applyBorder="1" applyAlignment="1">
      <alignment horizontal="left" vertical="center" wrapText="1"/>
    </xf>
    <xf numFmtId="49" fontId="12" fillId="6" borderId="18" xfId="6" applyNumberFormat="1" applyFont="1" applyFill="1" applyBorder="1" applyAlignment="1">
      <alignment horizontal="center" vertical="center"/>
    </xf>
    <xf numFmtId="49" fontId="12" fillId="4" borderId="11" xfId="6" applyNumberFormat="1" applyFont="1" applyFill="1" applyBorder="1" applyAlignment="1">
      <alignment vertical="center" wrapText="1"/>
    </xf>
    <xf numFmtId="49" fontId="8" fillId="7" borderId="10" xfId="30" applyNumberFormat="1" applyBorder="1" applyAlignment="1">
      <alignment horizontal="center" vertical="center"/>
    </xf>
    <xf numFmtId="49" fontId="8" fillId="7" borderId="18" xfId="30" applyNumberFormat="1" applyBorder="1" applyAlignment="1">
      <alignment horizontal="center" vertical="center"/>
    </xf>
    <xf numFmtId="41" fontId="8" fillId="7" borderId="18" xfId="30" applyNumberFormat="1" applyBorder="1" applyAlignment="1">
      <alignment horizontal="center" vertical="center"/>
    </xf>
    <xf numFmtId="49" fontId="12" fillId="4" borderId="28" xfId="0" applyNumberFormat="1" applyFont="1" applyFill="1" applyBorder="1" applyAlignment="1">
      <alignment horizontal="center" vertical="center"/>
    </xf>
    <xf numFmtId="186" fontId="34" fillId="4" borderId="18" xfId="6" applyNumberFormat="1" applyFont="1" applyFill="1" applyBorder="1" applyAlignment="1">
      <alignment vertical="center"/>
    </xf>
    <xf numFmtId="176" fontId="34" fillId="4" borderId="18" xfId="6" applyNumberFormat="1" applyFont="1" applyFill="1" applyBorder="1" applyAlignment="1">
      <alignment vertical="center"/>
    </xf>
    <xf numFmtId="49" fontId="34" fillId="4" borderId="18" xfId="6" applyNumberFormat="1" applyFont="1" applyFill="1" applyBorder="1" applyAlignment="1">
      <alignment horizontal="center" vertical="center"/>
    </xf>
    <xf numFmtId="49" fontId="34" fillId="6" borderId="18" xfId="0" applyNumberFormat="1" applyFont="1" applyFill="1" applyBorder="1" applyAlignment="1">
      <alignment horizontal="center" vertical="center" wrapText="1"/>
    </xf>
    <xf numFmtId="49" fontId="34" fillId="6" borderId="18" xfId="0" applyNumberFormat="1" applyFont="1" applyFill="1" applyBorder="1" applyAlignment="1">
      <alignment horizontal="center" vertical="center"/>
    </xf>
    <xf numFmtId="49" fontId="34" fillId="6" borderId="18" xfId="0" applyNumberFormat="1" applyFont="1" applyFill="1" applyBorder="1" applyAlignment="1">
      <alignment vertical="center"/>
    </xf>
    <xf numFmtId="186" fontId="34" fillId="6" borderId="18" xfId="6" applyNumberFormat="1" applyFont="1" applyFill="1" applyBorder="1" applyAlignment="1">
      <alignment vertical="center"/>
    </xf>
    <xf numFmtId="176" fontId="34" fillId="6" borderId="18" xfId="6" applyNumberFormat="1" applyFont="1" applyFill="1" applyBorder="1" applyAlignment="1">
      <alignment vertical="center"/>
    </xf>
    <xf numFmtId="49" fontId="34" fillId="4" borderId="18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34" fillId="4" borderId="18" xfId="0" applyNumberFormat="1" applyFont="1" applyFill="1" applyBorder="1" applyAlignment="1">
      <alignment vertical="center"/>
    </xf>
    <xf numFmtId="186" fontId="34" fillId="4" borderId="18" xfId="6" applyNumberFormat="1" applyFont="1" applyFill="1" applyBorder="1" applyAlignment="1">
      <alignment vertical="center" shrinkToFit="1"/>
    </xf>
    <xf numFmtId="49" fontId="34" fillId="4" borderId="18" xfId="6" applyNumberFormat="1" applyFont="1" applyFill="1" applyBorder="1" applyAlignment="1">
      <alignment vertical="center"/>
    </xf>
    <xf numFmtId="49" fontId="34" fillId="6" borderId="18" xfId="6" applyNumberFormat="1" applyFont="1" applyFill="1" applyBorder="1" applyAlignment="1">
      <alignment horizontal="center" vertical="center"/>
    </xf>
    <xf numFmtId="49" fontId="34" fillId="4" borderId="18" xfId="0" applyNumberFormat="1" applyFont="1" applyFill="1" applyBorder="1" applyAlignment="1">
      <alignment horizontal="center" vertical="center"/>
    </xf>
    <xf numFmtId="176" fontId="34" fillId="4" borderId="18" xfId="6" applyNumberFormat="1" applyFont="1" applyFill="1" applyBorder="1" applyAlignment="1">
      <alignment vertical="center" shrinkToFit="1"/>
    </xf>
    <xf numFmtId="186" fontId="34" fillId="6" borderId="18" xfId="6" applyNumberFormat="1" applyFont="1" applyFill="1" applyBorder="1" applyAlignment="1">
      <alignment vertical="center" shrinkToFit="1"/>
    </xf>
    <xf numFmtId="49" fontId="34" fillId="4" borderId="18" xfId="6" applyNumberFormat="1" applyFont="1" applyFill="1" applyBorder="1" applyAlignment="1">
      <alignment horizontal="center" vertical="center" wrapText="1"/>
    </xf>
    <xf numFmtId="176" fontId="34" fillId="4" borderId="22" xfId="6" applyNumberFormat="1" applyFont="1" applyFill="1" applyBorder="1" applyAlignment="1">
      <alignment vertical="center"/>
    </xf>
    <xf numFmtId="186" fontId="34" fillId="4" borderId="22" xfId="6" applyNumberFormat="1" applyFont="1" applyFill="1" applyBorder="1" applyAlignment="1">
      <alignment vertical="center"/>
    </xf>
    <xf numFmtId="49" fontId="34" fillId="4" borderId="33" xfId="6" applyNumberFormat="1" applyFont="1" applyFill="1" applyBorder="1" applyAlignment="1">
      <alignment vertical="center"/>
    </xf>
    <xf numFmtId="49" fontId="34" fillId="6" borderId="37" xfId="6" applyNumberFormat="1" applyFont="1" applyFill="1" applyBorder="1" applyAlignment="1">
      <alignment horizontal="center" vertical="center"/>
    </xf>
    <xf numFmtId="49" fontId="34" fillId="4" borderId="34" xfId="6" applyNumberFormat="1" applyFont="1" applyFill="1" applyBorder="1" applyAlignment="1">
      <alignment vertical="center"/>
    </xf>
    <xf numFmtId="49" fontId="34" fillId="6" borderId="38" xfId="6" applyNumberFormat="1" applyFont="1" applyFill="1" applyBorder="1" applyAlignment="1">
      <alignment horizontal="center" vertical="center"/>
    </xf>
    <xf numFmtId="49" fontId="34" fillId="4" borderId="35" xfId="6" applyNumberFormat="1" applyFont="1" applyFill="1" applyBorder="1" applyAlignment="1">
      <alignment vertical="center"/>
    </xf>
    <xf numFmtId="49" fontId="34" fillId="4" borderId="39" xfId="0" applyNumberFormat="1" applyFont="1" applyFill="1" applyBorder="1" applyAlignment="1">
      <alignment horizontal="center" vertical="center" wrapText="1"/>
    </xf>
    <xf numFmtId="49" fontId="34" fillId="6" borderId="39" xfId="0" applyNumberFormat="1" applyFont="1" applyFill="1" applyBorder="1" applyAlignment="1">
      <alignment vertical="center"/>
    </xf>
    <xf numFmtId="186" fontId="34" fillId="6" borderId="39" xfId="6" applyNumberFormat="1" applyFont="1" applyFill="1" applyBorder="1" applyAlignment="1">
      <alignment vertical="center"/>
    </xf>
    <xf numFmtId="176" fontId="34" fillId="6" borderId="39" xfId="6" applyNumberFormat="1" applyFont="1" applyFill="1" applyBorder="1" applyAlignment="1">
      <alignment vertical="center"/>
    </xf>
    <xf numFmtId="185" fontId="12" fillId="4" borderId="19" xfId="6" applyNumberFormat="1" applyFont="1" applyFill="1" applyBorder="1" applyAlignment="1"/>
    <xf numFmtId="176" fontId="12" fillId="4" borderId="19" xfId="6" applyNumberFormat="1" applyFont="1" applyFill="1" applyBorder="1" applyAlignment="1">
      <alignment vertical="center"/>
    </xf>
    <xf numFmtId="185" fontId="12" fillId="0" borderId="19" xfId="6" applyNumberFormat="1" applyFont="1" applyFill="1" applyBorder="1" applyAlignment="1">
      <alignment vertical="center"/>
    </xf>
    <xf numFmtId="176" fontId="12" fillId="0" borderId="19" xfId="6" applyNumberFormat="1" applyFont="1" applyFill="1" applyBorder="1" applyAlignment="1">
      <alignment vertical="center"/>
    </xf>
    <xf numFmtId="185" fontId="12" fillId="4" borderId="19" xfId="6" applyNumberFormat="1" applyFont="1" applyFill="1" applyBorder="1" applyAlignment="1">
      <alignment vertical="center"/>
    </xf>
    <xf numFmtId="186" fontId="12" fillId="4" borderId="19" xfId="6" applyNumberFormat="1" applyFont="1" applyFill="1" applyBorder="1" applyAlignment="1">
      <alignment horizontal="right" vertical="center"/>
    </xf>
    <xf numFmtId="49" fontId="34" fillId="4" borderId="21" xfId="6" applyNumberFormat="1" applyFont="1" applyFill="1" applyBorder="1" applyAlignment="1">
      <alignment horizontal="center" vertical="center"/>
    </xf>
    <xf numFmtId="49" fontId="34" fillId="6" borderId="21" xfId="6" applyNumberFormat="1" applyFont="1" applyFill="1" applyBorder="1" applyAlignment="1">
      <alignment vertical="center"/>
    </xf>
    <xf numFmtId="49" fontId="34" fillId="6" borderId="21" xfId="0" applyNumberFormat="1" applyFont="1" applyFill="1" applyBorder="1" applyAlignment="1">
      <alignment vertical="center"/>
    </xf>
    <xf numFmtId="49" fontId="34" fillId="4" borderId="21" xfId="6" applyNumberFormat="1" applyFont="1" applyFill="1" applyBorder="1" applyAlignment="1">
      <alignment vertical="center" wrapText="1"/>
    </xf>
    <xf numFmtId="49" fontId="34" fillId="4" borderId="21" xfId="6" applyNumberFormat="1" applyFont="1" applyFill="1" applyBorder="1" applyAlignment="1">
      <alignment vertical="center"/>
    </xf>
    <xf numFmtId="49" fontId="34" fillId="4" borderId="21" xfId="6" applyNumberFormat="1" applyFont="1" applyFill="1" applyBorder="1" applyAlignment="1">
      <alignment horizontal="left" vertical="center" wrapText="1"/>
    </xf>
    <xf numFmtId="49" fontId="34" fillId="4" borderId="21" xfId="0" applyNumberFormat="1" applyFont="1" applyFill="1" applyBorder="1" applyAlignment="1">
      <alignment vertical="center" wrapText="1"/>
    </xf>
    <xf numFmtId="49" fontId="34" fillId="4" borderId="21" xfId="0" applyNumberFormat="1" applyFont="1" applyFill="1" applyBorder="1" applyAlignment="1">
      <alignment vertical="center"/>
    </xf>
    <xf numFmtId="49" fontId="10" fillId="0" borderId="41" xfId="0" applyNumberFormat="1" applyFont="1" applyBorder="1" applyAlignment="1">
      <alignment horizontal="center" vertical="center" wrapText="1"/>
    </xf>
    <xf numFmtId="49" fontId="34" fillId="4" borderId="41" xfId="0" applyNumberFormat="1" applyFont="1" applyFill="1" applyBorder="1" applyAlignment="1">
      <alignment vertical="center"/>
    </xf>
    <xf numFmtId="186" fontId="34" fillId="4" borderId="41" xfId="6" applyNumberFormat="1" applyFont="1" applyFill="1" applyBorder="1" applyAlignment="1">
      <alignment vertical="center"/>
    </xf>
    <xf numFmtId="176" fontId="34" fillId="4" borderId="41" xfId="6" applyNumberFormat="1" applyFont="1" applyFill="1" applyBorder="1" applyAlignment="1">
      <alignment vertical="center"/>
    </xf>
    <xf numFmtId="186" fontId="34" fillId="4" borderId="39" xfId="6" applyNumberFormat="1" applyFont="1" applyFill="1" applyBorder="1" applyAlignment="1">
      <alignment vertical="center" shrinkToFit="1"/>
    </xf>
    <xf numFmtId="176" fontId="34" fillId="4" borderId="39" xfId="6" applyNumberFormat="1" applyFont="1" applyFill="1" applyBorder="1" applyAlignment="1">
      <alignment vertical="center"/>
    </xf>
    <xf numFmtId="186" fontId="34" fillId="4" borderId="42" xfId="6" applyNumberFormat="1" applyFont="1" applyFill="1" applyBorder="1" applyAlignment="1">
      <alignment vertical="center" shrinkToFit="1"/>
    </xf>
    <xf numFmtId="176" fontId="34" fillId="4" borderId="42" xfId="6" applyNumberFormat="1" applyFont="1" applyFill="1" applyBorder="1" applyAlignment="1">
      <alignment vertical="center"/>
    </xf>
    <xf numFmtId="186" fontId="34" fillId="4" borderId="41" xfId="6" applyNumberFormat="1" applyFont="1" applyFill="1" applyBorder="1" applyAlignment="1">
      <alignment vertical="center" shrinkToFit="1"/>
    </xf>
    <xf numFmtId="49" fontId="34" fillId="6" borderId="39" xfId="6" applyNumberFormat="1" applyFont="1" applyFill="1" applyBorder="1" applyAlignment="1">
      <alignment horizontal="center" vertical="center"/>
    </xf>
    <xf numFmtId="49" fontId="34" fillId="4" borderId="39" xfId="6" applyNumberFormat="1" applyFont="1" applyFill="1" applyBorder="1" applyAlignment="1">
      <alignment vertical="center"/>
    </xf>
    <xf numFmtId="49" fontId="34" fillId="6" borderId="42" xfId="6" applyNumberFormat="1" applyFont="1" applyFill="1" applyBorder="1" applyAlignment="1">
      <alignment horizontal="center" vertical="center"/>
    </xf>
    <xf numFmtId="49" fontId="34" fillId="6" borderId="41" xfId="6" applyNumberFormat="1" applyFont="1" applyFill="1" applyBorder="1" applyAlignment="1">
      <alignment horizontal="center" vertical="center"/>
    </xf>
    <xf numFmtId="49" fontId="34" fillId="4" borderId="42" xfId="6" applyNumberFormat="1" applyFont="1" applyFill="1" applyBorder="1" applyAlignment="1">
      <alignment vertical="center"/>
    </xf>
    <xf numFmtId="49" fontId="34" fillId="4" borderId="41" xfId="6" applyNumberFormat="1" applyFont="1" applyFill="1" applyBorder="1" applyAlignment="1">
      <alignment vertical="center"/>
    </xf>
    <xf numFmtId="49" fontId="34" fillId="4" borderId="36" xfId="6" applyNumberFormat="1" applyFont="1" applyFill="1" applyBorder="1" applyAlignment="1">
      <alignment vertical="center"/>
    </xf>
    <xf numFmtId="49" fontId="34" fillId="4" borderId="37" xfId="6" applyNumberFormat="1" applyFont="1" applyFill="1" applyBorder="1" applyAlignment="1">
      <alignment vertical="center"/>
    </xf>
    <xf numFmtId="49" fontId="34" fillId="4" borderId="38" xfId="6" applyNumberFormat="1" applyFont="1" applyFill="1" applyBorder="1" applyAlignment="1">
      <alignment vertical="center"/>
    </xf>
    <xf numFmtId="49" fontId="12" fillId="4" borderId="23" xfId="0" applyNumberFormat="1" applyFont="1" applyFill="1" applyBorder="1" applyAlignment="1">
      <alignment horizontal="center" vertical="center"/>
    </xf>
    <xf numFmtId="41" fontId="27" fillId="4" borderId="28" xfId="6" applyFont="1" applyFill="1" applyBorder="1" applyAlignment="1">
      <alignment horizontal="center" vertical="center"/>
    </xf>
    <xf numFmtId="176" fontId="27" fillId="4" borderId="18" xfId="6" applyNumberFormat="1" applyFont="1" applyFill="1" applyBorder="1" applyAlignment="1">
      <alignment horizontal="right" vertical="center"/>
    </xf>
    <xf numFmtId="41" fontId="27" fillId="4" borderId="18" xfId="6" applyFont="1" applyFill="1" applyBorder="1" applyAlignment="1">
      <alignment horizontal="center" vertical="center"/>
    </xf>
    <xf numFmtId="176" fontId="27" fillId="4" borderId="18" xfId="6" applyNumberFormat="1" applyFont="1" applyFill="1" applyBorder="1" applyAlignment="1">
      <alignment vertical="center"/>
    </xf>
    <xf numFmtId="176" fontId="27" fillId="4" borderId="29" xfId="6" applyNumberFormat="1" applyFont="1" applyFill="1" applyBorder="1" applyAlignment="1">
      <alignment vertical="center"/>
    </xf>
    <xf numFmtId="176" fontId="27" fillId="4" borderId="18" xfId="6" applyNumberFormat="1" applyFont="1" applyFill="1" applyBorder="1" applyAlignment="1">
      <alignment horizontal="center" vertical="center"/>
    </xf>
    <xf numFmtId="176" fontId="27" fillId="4" borderId="29" xfId="6" applyNumberFormat="1" applyFont="1" applyFill="1" applyBorder="1" applyAlignment="1">
      <alignment horizontal="center" vertical="center"/>
    </xf>
    <xf numFmtId="41" fontId="27" fillId="4" borderId="30" xfId="6" applyFont="1" applyFill="1" applyBorder="1" applyAlignment="1">
      <alignment horizontal="center" vertical="center"/>
    </xf>
    <xf numFmtId="176" fontId="27" fillId="4" borderId="22" xfId="6" applyNumberFormat="1" applyFont="1" applyFill="1" applyBorder="1" applyAlignment="1">
      <alignment horizontal="right" vertical="center"/>
    </xf>
    <xf numFmtId="41" fontId="27" fillId="4" borderId="22" xfId="6" applyFont="1" applyFill="1" applyBorder="1" applyAlignment="1">
      <alignment horizontal="center" vertical="center"/>
    </xf>
    <xf numFmtId="176" fontId="27" fillId="4" borderId="31" xfId="6" applyNumberFormat="1" applyFont="1" applyFill="1" applyBorder="1" applyAlignment="1">
      <alignment horizontal="right" vertical="center"/>
    </xf>
    <xf numFmtId="41" fontId="8" fillId="7" borderId="28" xfId="30" applyNumberFormat="1" applyBorder="1" applyAlignment="1">
      <alignment horizontal="center" vertical="center"/>
    </xf>
    <xf numFmtId="49" fontId="34" fillId="6" borderId="36" xfId="0" applyNumberFormat="1" applyFont="1" applyFill="1" applyBorder="1" applyAlignment="1">
      <alignment vertical="center" wrapText="1"/>
    </xf>
    <xf numFmtId="49" fontId="34" fillId="6" borderId="37" xfId="0" applyNumberFormat="1" applyFont="1" applyFill="1" applyBorder="1" applyAlignment="1">
      <alignment vertical="center" wrapText="1"/>
    </xf>
    <xf numFmtId="49" fontId="34" fillId="6" borderId="38" xfId="0" applyNumberFormat="1" applyFont="1" applyFill="1" applyBorder="1" applyAlignment="1">
      <alignment vertical="center" wrapText="1"/>
    </xf>
    <xf numFmtId="49" fontId="12" fillId="6" borderId="32" xfId="0" applyNumberFormat="1" applyFont="1" applyFill="1" applyBorder="1" applyAlignment="1">
      <alignment horizontal="center" vertical="center"/>
    </xf>
    <xf numFmtId="49" fontId="12" fillId="6" borderId="45" xfId="0" applyNumberFormat="1" applyFont="1" applyFill="1" applyBorder="1" applyAlignment="1">
      <alignment vertical="center"/>
    </xf>
    <xf numFmtId="49" fontId="12" fillId="6" borderId="46" xfId="0" applyNumberFormat="1" applyFont="1" applyFill="1" applyBorder="1" applyAlignment="1">
      <alignment vertical="center"/>
    </xf>
    <xf numFmtId="49" fontId="12" fillId="6" borderId="47" xfId="0" applyNumberFormat="1" applyFont="1" applyFill="1" applyBorder="1" applyAlignment="1">
      <alignment vertical="center"/>
    </xf>
    <xf numFmtId="49" fontId="12" fillId="4" borderId="32" xfId="6" applyNumberFormat="1" applyFont="1" applyFill="1" applyBorder="1" applyAlignment="1">
      <alignment horizontal="center" vertical="center"/>
    </xf>
    <xf numFmtId="49" fontId="12" fillId="4" borderId="45" xfId="0" applyNumberFormat="1" applyFont="1" applyFill="1" applyBorder="1" applyAlignment="1">
      <alignment vertical="center"/>
    </xf>
    <xf numFmtId="49" fontId="12" fillId="4" borderId="47" xfId="0" applyNumberFormat="1" applyFont="1" applyFill="1" applyBorder="1" applyAlignment="1">
      <alignment vertical="center"/>
    </xf>
    <xf numFmtId="49" fontId="12" fillId="4" borderId="46" xfId="0" applyNumberFormat="1" applyFont="1" applyFill="1" applyBorder="1" applyAlignment="1">
      <alignment vertical="center"/>
    </xf>
    <xf numFmtId="49" fontId="12" fillId="6" borderId="32" xfId="6" applyNumberFormat="1" applyFont="1" applyFill="1" applyBorder="1" applyAlignment="1">
      <alignment horizontal="center" vertical="center"/>
    </xf>
    <xf numFmtId="0" fontId="8" fillId="7" borderId="28" xfId="30" applyBorder="1" applyAlignment="1">
      <alignment horizontal="center" vertical="center"/>
    </xf>
    <xf numFmtId="0" fontId="8" fillId="7" borderId="18" xfId="30" applyBorder="1" applyAlignment="1">
      <alignment horizontal="center" vertical="center"/>
    </xf>
    <xf numFmtId="0" fontId="25" fillId="0" borderId="0" xfId="0" applyFont="1" applyAlignment="1"/>
    <xf numFmtId="49" fontId="33" fillId="6" borderId="21" xfId="6" applyNumberFormat="1" applyFont="1" applyFill="1" applyBorder="1" applyAlignment="1">
      <alignment vertical="center" wrapText="1"/>
    </xf>
    <xf numFmtId="49" fontId="12" fillId="4" borderId="21" xfId="6" applyNumberFormat="1" applyFont="1" applyFill="1" applyBorder="1" applyAlignment="1">
      <alignment horizontal="left" vertical="center"/>
    </xf>
    <xf numFmtId="49" fontId="12" fillId="4" borderId="21" xfId="6" applyNumberFormat="1" applyFont="1" applyFill="1" applyBorder="1" applyAlignment="1">
      <alignment horizontal="left" vertical="center" wrapText="1"/>
    </xf>
    <xf numFmtId="49" fontId="34" fillId="4" borderId="42" xfId="0" applyNumberFormat="1" applyFont="1" applyFill="1" applyBorder="1" applyAlignment="1">
      <alignment horizontal="center" vertical="center" wrapText="1"/>
    </xf>
    <xf numFmtId="49" fontId="34" fillId="6" borderId="42" xfId="0" applyNumberFormat="1" applyFont="1" applyFill="1" applyBorder="1" applyAlignment="1">
      <alignment vertical="center"/>
    </xf>
    <xf numFmtId="186" fontId="34" fillId="6" borderId="42" xfId="6" applyNumberFormat="1" applyFont="1" applyFill="1" applyBorder="1" applyAlignment="1">
      <alignment vertical="center"/>
    </xf>
    <xf numFmtId="176" fontId="34" fillId="6" borderId="42" xfId="6" applyNumberFormat="1" applyFont="1" applyFill="1" applyBorder="1" applyAlignment="1">
      <alignment vertical="center"/>
    </xf>
    <xf numFmtId="49" fontId="34" fillId="4" borderId="36" xfId="6" applyNumberFormat="1" applyFont="1" applyFill="1" applyBorder="1" applyAlignment="1">
      <alignment horizontal="center" vertical="center"/>
    </xf>
    <xf numFmtId="185" fontId="12" fillId="4" borderId="40" xfId="6" applyNumberFormat="1" applyFont="1" applyFill="1" applyBorder="1" applyAlignment="1"/>
    <xf numFmtId="49" fontId="34" fillId="4" borderId="48" xfId="0" applyNumberFormat="1" applyFont="1" applyFill="1" applyBorder="1" applyAlignment="1">
      <alignment vertical="center"/>
    </xf>
    <xf numFmtId="185" fontId="12" fillId="4" borderId="5" xfId="6" applyNumberFormat="1" applyFont="1" applyFill="1" applyBorder="1" applyAlignment="1">
      <alignment vertical="center"/>
    </xf>
    <xf numFmtId="49" fontId="34" fillId="6" borderId="21" xfId="6" applyNumberFormat="1" applyFont="1" applyFill="1" applyBorder="1" applyAlignment="1">
      <alignment vertical="center" wrapText="1"/>
    </xf>
    <xf numFmtId="49" fontId="34" fillId="4" borderId="18" xfId="6" applyNumberFormat="1" applyFont="1" applyFill="1" applyBorder="1" applyAlignment="1">
      <alignment vertical="center"/>
    </xf>
    <xf numFmtId="49" fontId="12" fillId="6" borderId="0" xfId="6" applyNumberFormat="1" applyFont="1" applyFill="1" applyBorder="1" applyAlignment="1">
      <alignment vertical="center"/>
    </xf>
    <xf numFmtId="49" fontId="12" fillId="6" borderId="39" xfId="0" applyNumberFormat="1" applyFont="1" applyFill="1" applyBorder="1" applyAlignment="1">
      <alignment vertical="center"/>
    </xf>
    <xf numFmtId="49" fontId="12" fillId="6" borderId="39" xfId="0" applyNumberFormat="1" applyFont="1" applyFill="1" applyBorder="1" applyAlignment="1">
      <alignment horizontal="center" vertical="center" wrapText="1"/>
    </xf>
    <xf numFmtId="186" fontId="12" fillId="6" borderId="39" xfId="6" applyNumberFormat="1" applyFont="1" applyFill="1" applyBorder="1" applyAlignment="1">
      <alignment horizontal="right" vertical="center"/>
    </xf>
    <xf numFmtId="176" fontId="12" fillId="6" borderId="39" xfId="6" applyNumberFormat="1" applyFont="1" applyFill="1" applyBorder="1" applyAlignment="1">
      <alignment horizontal="right" vertical="center"/>
    </xf>
    <xf numFmtId="49" fontId="34" fillId="6" borderId="18" xfId="0" applyNumberFormat="1" applyFont="1" applyFill="1" applyBorder="1" applyAlignment="1">
      <alignment horizontal="center" vertical="center"/>
    </xf>
    <xf numFmtId="49" fontId="34" fillId="4" borderId="18" xfId="6" applyNumberFormat="1" applyFont="1" applyFill="1" applyBorder="1" applyAlignment="1">
      <alignment vertical="center"/>
    </xf>
    <xf numFmtId="49" fontId="34" fillId="4" borderId="18" xfId="6" applyNumberFormat="1" applyFont="1" applyFill="1" applyBorder="1" applyAlignment="1">
      <alignment horizontal="center" vertical="center"/>
    </xf>
    <xf numFmtId="41" fontId="7" fillId="7" borderId="18" xfId="30" applyNumberFormat="1" applyFont="1" applyBorder="1" applyAlignment="1">
      <alignment horizontal="center" vertical="center" wrapText="1"/>
    </xf>
    <xf numFmtId="49" fontId="34" fillId="4" borderId="38" xfId="6" applyNumberFormat="1" applyFont="1" applyFill="1" applyBorder="1" applyAlignment="1">
      <alignment vertical="center" wrapText="1"/>
    </xf>
    <xf numFmtId="186" fontId="12" fillId="4" borderId="49" xfId="6" applyNumberFormat="1" applyFont="1" applyFill="1" applyBorder="1" applyAlignment="1">
      <alignment horizontal="right" vertical="center"/>
    </xf>
    <xf numFmtId="49" fontId="12" fillId="4" borderId="4" xfId="0" applyNumberFormat="1" applyFont="1" applyFill="1" applyBorder="1" applyAlignment="1">
      <alignment vertical="center"/>
    </xf>
    <xf numFmtId="49" fontId="34" fillId="6" borderId="48" xfId="0" applyNumberFormat="1" applyFont="1" applyFill="1" applyBorder="1" applyAlignment="1">
      <alignment vertical="center" wrapText="1"/>
    </xf>
    <xf numFmtId="49" fontId="34" fillId="6" borderId="50" xfId="6" applyNumberFormat="1" applyFont="1" applyFill="1" applyBorder="1" applyAlignment="1">
      <alignment horizontal="center" vertical="center"/>
    </xf>
    <xf numFmtId="49" fontId="34" fillId="4" borderId="51" xfId="6" applyNumberFormat="1" applyFont="1" applyFill="1" applyBorder="1" applyAlignment="1">
      <alignment vertical="center"/>
    </xf>
    <xf numFmtId="186" fontId="34" fillId="4" borderId="50" xfId="6" applyNumberFormat="1" applyFont="1" applyFill="1" applyBorder="1" applyAlignment="1">
      <alignment vertical="center" shrinkToFit="1"/>
    </xf>
    <xf numFmtId="176" fontId="34" fillId="4" borderId="50" xfId="6" applyNumberFormat="1" applyFont="1" applyFill="1" applyBorder="1" applyAlignment="1">
      <alignment vertical="center"/>
    </xf>
    <xf numFmtId="49" fontId="34" fillId="4" borderId="44" xfId="6" applyNumberFormat="1" applyFont="1" applyFill="1" applyBorder="1" applyAlignment="1">
      <alignment vertical="center" wrapText="1"/>
    </xf>
    <xf numFmtId="186" fontId="12" fillId="4" borderId="24" xfId="6" applyNumberFormat="1" applyFont="1" applyFill="1" applyBorder="1" applyAlignment="1">
      <alignment horizontal="right" vertical="center"/>
    </xf>
    <xf numFmtId="41" fontId="8" fillId="7" borderId="20" xfId="30" applyNumberFormat="1" applyBorder="1" applyAlignment="1">
      <alignment horizontal="center" vertical="center"/>
    </xf>
    <xf numFmtId="49" fontId="34" fillId="4" borderId="18" xfId="6" applyNumberFormat="1" applyFont="1" applyFill="1" applyBorder="1" applyAlignment="1">
      <alignment vertical="center"/>
    </xf>
    <xf numFmtId="49" fontId="34" fillId="4" borderId="18" xfId="6" applyNumberFormat="1" applyFont="1" applyFill="1" applyBorder="1" applyAlignment="1">
      <alignment horizontal="center" vertical="center"/>
    </xf>
    <xf numFmtId="41" fontId="8" fillId="7" borderId="18" xfId="30" applyNumberFormat="1" applyBorder="1" applyAlignment="1">
      <alignment horizontal="center" vertical="center"/>
    </xf>
    <xf numFmtId="0" fontId="36" fillId="0" borderId="0" xfId="48" applyFont="1" applyAlignment="1">
      <alignment vertical="center"/>
    </xf>
    <xf numFmtId="0" fontId="37" fillId="0" borderId="0" xfId="48" applyFont="1">
      <alignment vertical="center"/>
    </xf>
    <xf numFmtId="0" fontId="36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0" fontId="23" fillId="0" borderId="0" xfId="48" applyFont="1" applyAlignment="1">
      <alignment vertical="center"/>
    </xf>
    <xf numFmtId="0" fontId="23" fillId="0" borderId="0" xfId="48" applyFont="1">
      <alignment vertical="center"/>
    </xf>
    <xf numFmtId="41" fontId="37" fillId="0" borderId="0" xfId="48" applyNumberFormat="1" applyFont="1">
      <alignment vertical="center"/>
    </xf>
    <xf numFmtId="0" fontId="23" fillId="0" borderId="0" xfId="48" applyFont="1" applyAlignment="1">
      <alignment vertical="center"/>
    </xf>
    <xf numFmtId="0" fontId="39" fillId="0" borderId="0" xfId="48" applyFont="1" applyAlignment="1">
      <alignment vertical="center"/>
    </xf>
    <xf numFmtId="185" fontId="23" fillId="0" borderId="0" xfId="48" applyNumberFormat="1" applyFont="1" applyAlignment="1">
      <alignment horizontal="right" vertical="center"/>
    </xf>
    <xf numFmtId="185" fontId="23" fillId="0" borderId="0" xfId="48" applyNumberFormat="1" applyFont="1" applyAlignment="1">
      <alignment horizontal="left" vertical="center"/>
    </xf>
    <xf numFmtId="0" fontId="39" fillId="0" borderId="0" xfId="48" applyFont="1" applyAlignment="1">
      <alignment horizontal="right" vertical="center"/>
    </xf>
    <xf numFmtId="0" fontId="40" fillId="0" borderId="0" xfId="48" applyFont="1">
      <alignment vertical="center"/>
    </xf>
    <xf numFmtId="185" fontId="39" fillId="0" borderId="0" xfId="48" applyNumberFormat="1" applyFont="1" applyAlignment="1">
      <alignment horizontal="right" vertical="center"/>
    </xf>
    <xf numFmtId="41" fontId="23" fillId="0" borderId="0" xfId="49" applyFont="1" applyAlignment="1">
      <alignment vertical="center"/>
    </xf>
    <xf numFmtId="0" fontId="37" fillId="0" borderId="0" xfId="48" applyFont="1" applyAlignment="1">
      <alignment vertical="center"/>
    </xf>
    <xf numFmtId="0" fontId="23" fillId="0" borderId="0" xfId="48" applyFont="1" applyAlignment="1">
      <alignment horizontal="left" vertical="center" indent="1"/>
    </xf>
    <xf numFmtId="41" fontId="23" fillId="0" borderId="0" xfId="6" applyFont="1" applyAlignment="1">
      <alignment horizontal="right" vertical="center"/>
    </xf>
    <xf numFmtId="41" fontId="23" fillId="0" borderId="0" xfId="6" applyFont="1" applyAlignment="1">
      <alignment vertical="center"/>
    </xf>
    <xf numFmtId="49" fontId="34" fillId="6" borderId="39" xfId="0" applyNumberFormat="1" applyFont="1" applyFill="1" applyBorder="1" applyAlignment="1">
      <alignment horizontal="center" vertical="center"/>
    </xf>
    <xf numFmtId="49" fontId="34" fillId="6" borderId="41" xfId="0" applyNumberFormat="1" applyFont="1" applyFill="1" applyBorder="1" applyAlignment="1">
      <alignment horizontal="center" vertical="center"/>
    </xf>
    <xf numFmtId="49" fontId="34" fillId="6" borderId="41" xfId="0" applyNumberFormat="1" applyFont="1" applyFill="1" applyBorder="1" applyAlignment="1">
      <alignment vertical="center"/>
    </xf>
    <xf numFmtId="186" fontId="34" fillId="6" borderId="41" xfId="6" applyNumberFormat="1" applyFont="1" applyFill="1" applyBorder="1" applyAlignment="1">
      <alignment vertical="center"/>
    </xf>
    <xf numFmtId="176" fontId="34" fillId="6" borderId="41" xfId="6" applyNumberFormat="1" applyFont="1" applyFill="1" applyBorder="1" applyAlignment="1">
      <alignment vertical="center"/>
    </xf>
    <xf numFmtId="41" fontId="7" fillId="7" borderId="29" xfId="30" applyNumberFormat="1" applyFont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49" fontId="12" fillId="4" borderId="6" xfId="0" applyNumberFormat="1" applyFont="1" applyFill="1" applyBorder="1" applyAlignment="1">
      <alignment vertical="center"/>
    </xf>
    <xf numFmtId="49" fontId="34" fillId="6" borderId="37" xfId="0" applyNumberFormat="1" applyFont="1" applyFill="1" applyBorder="1" applyAlignment="1">
      <alignment vertical="center" wrapText="1"/>
    </xf>
    <xf numFmtId="0" fontId="25" fillId="0" borderId="0" xfId="0" applyFont="1" applyAlignment="1"/>
    <xf numFmtId="176" fontId="41" fillId="4" borderId="18" xfId="6" applyNumberFormat="1" applyFont="1" applyFill="1" applyBorder="1" applyAlignment="1">
      <alignment vertical="center"/>
    </xf>
    <xf numFmtId="176" fontId="42" fillId="6" borderId="18" xfId="6" applyNumberFormat="1" applyFont="1" applyFill="1" applyBorder="1" applyAlignment="1">
      <alignment horizontal="right" vertical="center"/>
    </xf>
    <xf numFmtId="186" fontId="41" fillId="4" borderId="18" xfId="6" applyNumberFormat="1" applyFont="1" applyFill="1" applyBorder="1" applyAlignment="1">
      <alignment horizontal="right" vertical="center" shrinkToFit="1"/>
    </xf>
    <xf numFmtId="41" fontId="3" fillId="7" borderId="18" xfId="30" applyNumberFormat="1" applyFont="1" applyBorder="1" applyAlignment="1">
      <alignment horizontal="center" vertical="center" wrapText="1"/>
    </xf>
    <xf numFmtId="10" fontId="12" fillId="4" borderId="44" xfId="0" applyNumberFormat="1" applyFont="1" applyFill="1" applyBorder="1" applyAlignment="1">
      <alignment horizontal="left" vertical="center"/>
    </xf>
    <xf numFmtId="186" fontId="43" fillId="4" borderId="18" xfId="6" applyNumberFormat="1" applyFont="1" applyFill="1" applyBorder="1" applyAlignment="1">
      <alignment vertical="center"/>
    </xf>
    <xf numFmtId="186" fontId="43" fillId="6" borderId="18" xfId="6" applyNumberFormat="1" applyFont="1" applyFill="1" applyBorder="1" applyAlignment="1">
      <alignment vertical="center" shrinkToFit="1"/>
    </xf>
    <xf numFmtId="49" fontId="12" fillId="4" borderId="47" xfId="0" applyNumberFormat="1" applyFont="1" applyFill="1" applyBorder="1" applyAlignment="1">
      <alignment horizontal="center" vertical="center"/>
    </xf>
    <xf numFmtId="49" fontId="34" fillId="4" borderId="18" xfId="6" applyNumberFormat="1" applyFont="1" applyFill="1" applyBorder="1" applyAlignment="1">
      <alignment vertical="center"/>
    </xf>
    <xf numFmtId="49" fontId="34" fillId="4" borderId="42" xfId="6" applyNumberFormat="1" applyFont="1" applyFill="1" applyBorder="1" applyAlignment="1">
      <alignment horizontal="center" vertical="center"/>
    </xf>
    <xf numFmtId="49" fontId="34" fillId="6" borderId="18" xfId="0" applyNumberFormat="1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vertical="center"/>
    </xf>
    <xf numFmtId="49" fontId="34" fillId="6" borderId="42" xfId="0" applyNumberFormat="1" applyFont="1" applyFill="1" applyBorder="1" applyAlignment="1">
      <alignment horizontal="center" vertical="center"/>
    </xf>
    <xf numFmtId="186" fontId="43" fillId="4" borderId="39" xfId="6" applyNumberFormat="1" applyFont="1" applyFill="1" applyBorder="1" applyAlignment="1">
      <alignment vertical="center" shrinkToFit="1"/>
    </xf>
    <xf numFmtId="41" fontId="34" fillId="4" borderId="39" xfId="6" applyNumberFormat="1" applyFont="1" applyFill="1" applyBorder="1" applyAlignment="1">
      <alignment vertical="center" shrinkToFit="1"/>
    </xf>
    <xf numFmtId="0" fontId="28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3" fillId="0" borderId="0" xfId="48" applyFont="1" applyAlignment="1">
      <alignment horizontal="left" vertical="center" indent="1"/>
    </xf>
    <xf numFmtId="0" fontId="36" fillId="0" borderId="0" xfId="48" applyFont="1" applyAlignment="1">
      <alignment horizontal="center" vertical="center"/>
    </xf>
    <xf numFmtId="0" fontId="23" fillId="0" borderId="0" xfId="48" applyFont="1" applyAlignment="1">
      <alignment horizontal="left" vertical="center" wrapText="1"/>
    </xf>
    <xf numFmtId="0" fontId="23" fillId="0" borderId="0" xfId="48" applyFont="1" applyAlignment="1">
      <alignment horizontal="left" vertical="center"/>
    </xf>
    <xf numFmtId="0" fontId="23" fillId="0" borderId="0" xfId="48" applyFont="1" applyAlignment="1">
      <alignment vertical="center"/>
    </xf>
    <xf numFmtId="41" fontId="8" fillId="7" borderId="26" xfId="30" applyNumberFormat="1" applyBorder="1" applyAlignment="1">
      <alignment horizontal="center" vertical="center"/>
    </xf>
    <xf numFmtId="41" fontId="8" fillId="7" borderId="20" xfId="30" applyNumberFormat="1" applyBorder="1" applyAlignment="1">
      <alignment horizontal="center" vertical="center"/>
    </xf>
    <xf numFmtId="41" fontId="8" fillId="7" borderId="27" xfId="30" applyNumberFormat="1" applyBorder="1" applyAlignment="1">
      <alignment horizontal="center" vertical="center"/>
    </xf>
    <xf numFmtId="0" fontId="25" fillId="0" borderId="0" xfId="0" applyFont="1" applyAlignment="1">
      <alignment horizontal="center"/>
    </xf>
    <xf numFmtId="49" fontId="12" fillId="6" borderId="18" xfId="0" applyNumberFormat="1" applyFont="1" applyFill="1" applyBorder="1" applyAlignment="1">
      <alignment vertical="center"/>
    </xf>
    <xf numFmtId="49" fontId="12" fillId="6" borderId="21" xfId="0" applyNumberFormat="1" applyFont="1" applyFill="1" applyBorder="1" applyAlignment="1">
      <alignment vertical="center"/>
    </xf>
    <xf numFmtId="49" fontId="12" fillId="6" borderId="18" xfId="0" applyNumberFormat="1" applyFont="1" applyFill="1" applyBorder="1" applyAlignment="1">
      <alignment vertical="center" wrapText="1"/>
    </xf>
    <xf numFmtId="49" fontId="12" fillId="6" borderId="21" xfId="0" applyNumberFormat="1" applyFont="1" applyFill="1" applyBorder="1" applyAlignment="1">
      <alignment vertical="center" wrapText="1"/>
    </xf>
    <xf numFmtId="49" fontId="12" fillId="6" borderId="12" xfId="0" applyNumberFormat="1" applyFont="1" applyFill="1" applyBorder="1" applyAlignment="1">
      <alignment horizontal="center" vertical="center"/>
    </xf>
    <xf numFmtId="49" fontId="12" fillId="6" borderId="23" xfId="0" applyNumberFormat="1" applyFont="1" applyFill="1" applyBorder="1" applyAlignment="1">
      <alignment horizontal="center" vertical="center"/>
    </xf>
    <xf numFmtId="49" fontId="12" fillId="4" borderId="18" xfId="6" applyNumberFormat="1" applyFont="1" applyFill="1" applyBorder="1" applyAlignment="1">
      <alignment vertical="center"/>
    </xf>
    <xf numFmtId="0" fontId="2" fillId="7" borderId="20" xfId="30" applyFont="1" applyBorder="1" applyAlignment="1">
      <alignment horizontal="center" vertical="center" wrapText="1"/>
    </xf>
    <xf numFmtId="0" fontId="8" fillId="7" borderId="18" xfId="30" applyBorder="1" applyAlignment="1">
      <alignment horizontal="center" vertical="center"/>
    </xf>
    <xf numFmtId="49" fontId="8" fillId="7" borderId="8" xfId="30" applyNumberFormat="1" applyBorder="1" applyAlignment="1">
      <alignment horizontal="center" vertical="center"/>
    </xf>
    <xf numFmtId="49" fontId="8" fillId="7" borderId="15" xfId="30" applyNumberFormat="1" applyBorder="1" applyAlignment="1">
      <alignment horizontal="center" vertical="center"/>
    </xf>
    <xf numFmtId="49" fontId="8" fillId="7" borderId="18" xfId="30" applyNumberFormat="1" applyBorder="1" applyAlignment="1">
      <alignment horizontal="center" vertical="center"/>
    </xf>
    <xf numFmtId="49" fontId="8" fillId="7" borderId="21" xfId="30" applyNumberFormat="1" applyBorder="1" applyAlignment="1">
      <alignment horizontal="center" vertical="center"/>
    </xf>
    <xf numFmtId="41" fontId="12" fillId="0" borderId="7" xfId="6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41" fontId="8" fillId="7" borderId="16" xfId="30" applyNumberFormat="1" applyBorder="1" applyAlignment="1">
      <alignment horizontal="center" vertical="center"/>
    </xf>
    <xf numFmtId="41" fontId="8" fillId="7" borderId="8" xfId="30" applyNumberFormat="1" applyBorder="1" applyAlignment="1">
      <alignment horizontal="center" vertical="center"/>
    </xf>
    <xf numFmtId="41" fontId="8" fillId="7" borderId="19" xfId="30" applyNumberFormat="1" applyBorder="1" applyAlignment="1">
      <alignment horizontal="center" vertical="center"/>
    </xf>
    <xf numFmtId="41" fontId="8" fillId="7" borderId="9" xfId="30" applyNumberFormat="1" applyBorder="1" applyAlignment="1">
      <alignment horizontal="center" vertical="center"/>
    </xf>
    <xf numFmtId="0" fontId="7" fillId="7" borderId="20" xfId="30" applyFont="1" applyBorder="1" applyAlignment="1">
      <alignment horizontal="center" vertical="center" wrapText="1"/>
    </xf>
    <xf numFmtId="49" fontId="12" fillId="4" borderId="45" xfId="0" applyNumberFormat="1" applyFont="1" applyFill="1" applyBorder="1" applyAlignment="1">
      <alignment horizontal="center" vertical="center"/>
    </xf>
    <xf numFmtId="49" fontId="12" fillId="4" borderId="47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49" fontId="34" fillId="6" borderId="18" xfId="0" applyNumberFormat="1" applyFont="1" applyFill="1" applyBorder="1" applyAlignment="1">
      <alignment horizontal="center" vertical="center"/>
    </xf>
    <xf numFmtId="49" fontId="12" fillId="4" borderId="28" xfId="0" applyNumberFormat="1" applyFont="1" applyFill="1" applyBorder="1" applyAlignment="1">
      <alignment horizontal="center" vertical="center"/>
    </xf>
    <xf numFmtId="49" fontId="34" fillId="6" borderId="18" xfId="0" applyNumberFormat="1" applyFont="1" applyFill="1" applyBorder="1" applyAlignment="1">
      <alignment horizontal="center" vertical="center" wrapText="1"/>
    </xf>
    <xf numFmtId="49" fontId="34" fillId="4" borderId="18" xfId="6" applyNumberFormat="1" applyFont="1" applyFill="1" applyBorder="1" applyAlignment="1">
      <alignment vertical="center"/>
    </xf>
    <xf numFmtId="49" fontId="34" fillId="4" borderId="18" xfId="0" applyNumberFormat="1" applyFont="1" applyFill="1" applyBorder="1" applyAlignment="1">
      <alignment vertical="center"/>
    </xf>
    <xf numFmtId="49" fontId="34" fillId="6" borderId="43" xfId="0" applyNumberFormat="1" applyFont="1" applyFill="1" applyBorder="1" applyAlignment="1">
      <alignment horizontal="center" vertical="center"/>
    </xf>
    <xf numFmtId="49" fontId="34" fillId="6" borderId="22" xfId="0" applyNumberFormat="1" applyFont="1" applyFill="1" applyBorder="1" applyAlignment="1">
      <alignment horizontal="center" vertical="center"/>
    </xf>
    <xf numFmtId="0" fontId="1" fillId="7" borderId="20" xfId="30" applyFont="1" applyBorder="1" applyAlignment="1">
      <alignment horizontal="center" vertical="center" wrapText="1"/>
    </xf>
    <xf numFmtId="0" fontId="8" fillId="7" borderId="26" xfId="30" applyBorder="1" applyAlignment="1">
      <alignment horizontal="center" vertical="center"/>
    </xf>
    <xf numFmtId="0" fontId="8" fillId="7" borderId="20" xfId="30" applyBorder="1" applyAlignment="1">
      <alignment horizontal="center" vertical="center"/>
    </xf>
    <xf numFmtId="41" fontId="8" fillId="7" borderId="18" xfId="30" applyNumberFormat="1" applyBorder="1" applyAlignment="1">
      <alignment horizontal="center" vertical="center"/>
    </xf>
    <xf numFmtId="41" fontId="8" fillId="7" borderId="29" xfId="30" applyNumberFormat="1" applyBorder="1" applyAlignment="1">
      <alignment horizontal="center" vertical="center"/>
    </xf>
    <xf numFmtId="49" fontId="34" fillId="4" borderId="39" xfId="6" applyNumberFormat="1" applyFont="1" applyFill="1" applyBorder="1" applyAlignment="1">
      <alignment horizontal="center" vertical="center"/>
    </xf>
    <xf numFmtId="49" fontId="34" fillId="4" borderId="42" xfId="6" applyNumberFormat="1" applyFont="1" applyFill="1" applyBorder="1" applyAlignment="1">
      <alignment horizontal="center" vertical="center"/>
    </xf>
  </cellXfs>
  <cellStyles count="65">
    <cellStyle name="20% - 강조색1" xfId="30" builtinId="30"/>
    <cellStyle name="20% - 강조색1 2" xfId="35"/>
    <cellStyle name="20% - 강조색1 2 2" xfId="57"/>
    <cellStyle name="20% - 강조색1 3" xfId="40"/>
    <cellStyle name="20% - 강조색1 3 2" xfId="62"/>
    <cellStyle name="20% - 강조색1 4" xfId="45"/>
    <cellStyle name="20% - 강조색1 5" xfId="52"/>
    <cellStyle name="AeE­ [0]_PERSONAL" xfId="10"/>
    <cellStyle name="AeE­_PERSONAL" xfId="11"/>
    <cellStyle name="ALIGNMENT" xfId="12"/>
    <cellStyle name="C￥AØ_PERSONAL" xfId="13"/>
    <cellStyle name="Comma [0]_ SG&amp;A Bridge " xfId="14"/>
    <cellStyle name="Comma_ SG&amp;A Bridge " xfId="15"/>
    <cellStyle name="Currency [0]_ SG&amp;A Bridge " xfId="16"/>
    <cellStyle name="Currency_ SG&amp;A Bridge " xfId="17"/>
    <cellStyle name="Grey" xfId="18"/>
    <cellStyle name="Header1" xfId="19"/>
    <cellStyle name="Header2" xfId="20"/>
    <cellStyle name="Input [yellow]" xfId="21"/>
    <cellStyle name="Normal - Style1" xfId="22"/>
    <cellStyle name="Normal_ SG&amp;A Bridge " xfId="23"/>
    <cellStyle name="Percent [2]" xfId="24"/>
    <cellStyle name="똿뗦먛귟 [0.00]_PRODUCT DETAIL Q1" xfId="1"/>
    <cellStyle name="똿뗦먛귟_PRODUCT DETAIL Q1" xfId="2"/>
    <cellStyle name="믅됞 [0.00]_PRODUCT DETAIL Q1" xfId="3"/>
    <cellStyle name="믅됞_PRODUCT DETAIL Q1" xfId="4"/>
    <cellStyle name="뷭?_BOOKSHIP" xfId="5"/>
    <cellStyle name="쉼표 [0]" xfId="6" builtinId="6"/>
    <cellStyle name="쉼표 [0] 2" xfId="31"/>
    <cellStyle name="쉼표 [0] 2 2" xfId="26"/>
    <cellStyle name="쉼표 [0] 2 2 2" xfId="32"/>
    <cellStyle name="쉼표 [0] 2 2 2 2" xfId="37"/>
    <cellStyle name="쉼표 [0] 2 2 2 2 2" xfId="59"/>
    <cellStyle name="쉼표 [0] 2 2 2 3" xfId="42"/>
    <cellStyle name="쉼표 [0] 2 2 2 3 2" xfId="64"/>
    <cellStyle name="쉼표 [0] 2 2 2 4" xfId="47"/>
    <cellStyle name="쉼표 [0] 2 2 2 5" xfId="54"/>
    <cellStyle name="쉼표 [0] 2 2 3" xfId="34"/>
    <cellStyle name="쉼표 [0] 2 2 3 2" xfId="56"/>
    <cellStyle name="쉼표 [0] 2 2 4" xfId="39"/>
    <cellStyle name="쉼표 [0] 2 2 4 2" xfId="61"/>
    <cellStyle name="쉼표 [0] 2 2 5" xfId="44"/>
    <cellStyle name="쉼표 [0] 2 2 6" xfId="51"/>
    <cellStyle name="쉼표 [0] 2 3" xfId="36"/>
    <cellStyle name="쉼표 [0] 2 3 2" xfId="58"/>
    <cellStyle name="쉼표 [0] 2 4" xfId="41"/>
    <cellStyle name="쉼표 [0] 2 4 2" xfId="63"/>
    <cellStyle name="쉼표 [0] 2 5" xfId="46"/>
    <cellStyle name="쉼표 [0] 2 6" xfId="53"/>
    <cellStyle name="쉼표 [0] 3" xfId="33"/>
    <cellStyle name="쉼표 [0] 3 2" xfId="55"/>
    <cellStyle name="쉼표 [0] 4" xfId="38"/>
    <cellStyle name="쉼표 [0] 4 2" xfId="60"/>
    <cellStyle name="쉼표 [0] 5" xfId="43"/>
    <cellStyle name="쉼표 [0] 6" xfId="49"/>
    <cellStyle name="쉼표 [0] 7" xfId="50"/>
    <cellStyle name="스타일 1" xfId="7"/>
    <cellStyle name="콤마 [0]_1" xfId="8"/>
    <cellStyle name="콤마_1" xfId="9"/>
    <cellStyle name="표준" xfId="0" builtinId="0"/>
    <cellStyle name="표준 2" xfId="25"/>
    <cellStyle name="표준 2 2" xfId="27"/>
    <cellStyle name="표준 3" xfId="28"/>
    <cellStyle name="표준 4" xfId="29"/>
    <cellStyle name="표준 5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topLeftCell="A10" zoomScaleSheetLayoutView="100" workbookViewId="0">
      <selection activeCell="A10" sqref="A10:I10"/>
    </sheetView>
  </sheetViews>
  <sheetFormatPr defaultRowHeight="13.5"/>
  <cols>
    <col min="7" max="7" width="13.21875" customWidth="1"/>
    <col min="8" max="8" width="0.109375" customWidth="1"/>
  </cols>
  <sheetData>
    <row r="1" spans="1:9" ht="45.75" customHeight="1"/>
    <row r="2" spans="1:9" s="20" customFormat="1" ht="130.5" customHeight="1">
      <c r="A2" s="239" t="s">
        <v>226</v>
      </c>
      <c r="B2" s="239"/>
      <c r="C2" s="239"/>
      <c r="D2" s="239"/>
      <c r="E2" s="239"/>
      <c r="F2" s="239"/>
      <c r="G2" s="239"/>
      <c r="H2" s="239"/>
      <c r="I2" s="239"/>
    </row>
    <row r="3" spans="1:9" s="20" customFormat="1">
      <c r="A3" s="242" t="s">
        <v>209</v>
      </c>
      <c r="B3" s="243"/>
      <c r="C3" s="243"/>
      <c r="D3" s="243"/>
      <c r="E3" s="243"/>
      <c r="F3" s="243"/>
      <c r="G3" s="243"/>
      <c r="H3" s="243"/>
      <c r="I3" s="243"/>
    </row>
    <row r="4" spans="1:9" s="20" customFormat="1" ht="68.25" customHeight="1">
      <c r="A4" s="243"/>
      <c r="B4" s="243"/>
      <c r="C4" s="243"/>
      <c r="D4" s="243"/>
      <c r="E4" s="243"/>
      <c r="F4" s="243"/>
      <c r="G4" s="243"/>
      <c r="H4" s="243"/>
      <c r="I4" s="243"/>
    </row>
    <row r="5" spans="1:9" s="20" customFormat="1"/>
    <row r="6" spans="1:9" s="20" customFormat="1"/>
    <row r="7" spans="1:9" s="20" customFormat="1"/>
    <row r="8" spans="1:9" s="20" customFormat="1"/>
    <row r="9" spans="1:9" s="20" customFormat="1"/>
    <row r="10" spans="1:9" s="20" customFormat="1" ht="114.75" customHeight="1">
      <c r="A10" s="240" t="s">
        <v>227</v>
      </c>
      <c r="B10" s="240"/>
      <c r="C10" s="240"/>
      <c r="D10" s="240"/>
      <c r="E10" s="240"/>
      <c r="F10" s="240"/>
      <c r="G10" s="240"/>
      <c r="H10" s="240"/>
      <c r="I10" s="240"/>
    </row>
    <row r="11" spans="1:9" s="20" customFormat="1"/>
    <row r="12" spans="1:9" s="20" customFormat="1"/>
    <row r="13" spans="1:9" s="20" customFormat="1"/>
    <row r="14" spans="1:9" s="20" customFormat="1"/>
    <row r="15" spans="1:9" s="20" customFormat="1"/>
    <row r="16" spans="1:9" s="20" customFormat="1"/>
    <row r="17" spans="1:9" s="20" customFormat="1"/>
    <row r="18" spans="1:9" s="20" customFormat="1"/>
    <row r="19" spans="1:9" s="20" customFormat="1"/>
    <row r="20" spans="1:9" s="20" customFormat="1"/>
    <row r="21" spans="1:9" s="20" customFormat="1"/>
    <row r="22" spans="1:9" s="20" customFormat="1"/>
    <row r="23" spans="1:9" s="20" customFormat="1"/>
    <row r="24" spans="1:9" s="20" customFormat="1" ht="52.5" customHeight="1">
      <c r="A24" s="241" t="s">
        <v>18</v>
      </c>
      <c r="B24" s="241"/>
      <c r="C24" s="241"/>
      <c r="D24" s="241"/>
      <c r="E24" s="241"/>
      <c r="F24" s="241"/>
      <c r="G24" s="241"/>
      <c r="H24" s="241"/>
      <c r="I24" s="241"/>
    </row>
    <row r="25" spans="1:9" s="20" customFormat="1"/>
    <row r="26" spans="1:9" s="20" customFormat="1"/>
    <row r="27" spans="1:9" s="20" customFormat="1"/>
  </sheetData>
  <mergeCells count="4">
    <mergeCell ref="A2:I2"/>
    <mergeCell ref="A10:I10"/>
    <mergeCell ref="A24:I24"/>
    <mergeCell ref="A3:I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firstPageNumber="1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V74"/>
  <sheetViews>
    <sheetView tabSelected="1" view="pageBreakPreview" zoomScale="70" zoomScaleNormal="70" zoomScaleSheetLayoutView="70" workbookViewId="0">
      <selection activeCell="B6" sqref="B6"/>
    </sheetView>
  </sheetViews>
  <sheetFormatPr defaultColWidth="8.88671875" defaultRowHeight="18.75"/>
  <cols>
    <col min="1" max="1" width="8.88671875" style="196"/>
    <col min="2" max="2" width="15.109375" style="196" customWidth="1"/>
    <col min="3" max="3" width="11" style="196" customWidth="1"/>
    <col min="4" max="4" width="10.5546875" style="196" bestFit="1" customWidth="1"/>
    <col min="5" max="5" width="12.33203125" style="196" customWidth="1"/>
    <col min="6" max="6" width="11.109375" style="196" customWidth="1"/>
    <col min="7" max="7" width="12.33203125" style="196" customWidth="1"/>
    <col min="8" max="8" width="10.88671875" style="196" customWidth="1"/>
    <col min="9" max="9" width="8.88671875" style="196"/>
    <col min="10" max="10" width="8.88671875" style="196" customWidth="1"/>
    <col min="11" max="11" width="17.5546875" style="196" customWidth="1"/>
    <col min="12" max="16384" width="8.88671875" style="196"/>
  </cols>
  <sheetData>
    <row r="2" spans="1:11" ht="30" customHeight="1">
      <c r="A2" s="245" t="s">
        <v>174</v>
      </c>
      <c r="B2" s="245"/>
      <c r="C2" s="245"/>
      <c r="D2" s="245"/>
      <c r="E2" s="245"/>
      <c r="F2" s="245"/>
      <c r="G2" s="245"/>
      <c r="H2" s="195"/>
      <c r="I2" s="195"/>
    </row>
    <row r="3" spans="1:11" ht="30" customHeight="1">
      <c r="A3" s="197"/>
      <c r="B3" s="197"/>
      <c r="C3" s="197"/>
      <c r="D3" s="197"/>
      <c r="E3" s="197"/>
      <c r="F3" s="197"/>
      <c r="G3" s="197"/>
      <c r="H3" s="195"/>
      <c r="I3" s="195"/>
    </row>
    <row r="4" spans="1:11" ht="17.25" customHeight="1">
      <c r="A4" s="198"/>
      <c r="B4" s="198"/>
      <c r="C4" s="198"/>
      <c r="D4" s="198"/>
      <c r="E4" s="198"/>
      <c r="F4" s="198"/>
      <c r="G4" s="198"/>
      <c r="H4" s="199"/>
      <c r="I4" s="200"/>
    </row>
    <row r="5" spans="1:11">
      <c r="A5" s="246" t="s">
        <v>231</v>
      </c>
      <c r="B5" s="247"/>
      <c r="C5" s="247"/>
      <c r="D5" s="247"/>
      <c r="E5" s="247"/>
      <c r="F5" s="247"/>
      <c r="G5" s="247"/>
      <c r="H5" s="247"/>
      <c r="I5" s="200"/>
    </row>
    <row r="6" spans="1:11" ht="19.5" customHeight="1">
      <c r="A6" s="199"/>
      <c r="B6" s="199" t="s">
        <v>233</v>
      </c>
      <c r="C6" s="199"/>
      <c r="D6" s="199"/>
      <c r="E6" s="199"/>
      <c r="F6" s="199"/>
      <c r="G6" s="199"/>
      <c r="H6" s="199"/>
      <c r="I6" s="200"/>
    </row>
    <row r="7" spans="1:11" ht="19.5" customHeight="1">
      <c r="A7" s="202"/>
      <c r="B7" s="202"/>
      <c r="C7" s="202"/>
      <c r="D7" s="202"/>
      <c r="E7" s="202"/>
      <c r="F7" s="202"/>
      <c r="G7" s="202"/>
      <c r="H7" s="202"/>
      <c r="I7" s="200"/>
    </row>
    <row r="8" spans="1:11" ht="21.75" customHeight="1">
      <c r="A8" s="247" t="s">
        <v>175</v>
      </c>
      <c r="B8" s="247"/>
      <c r="C8" s="247"/>
      <c r="D8" s="247"/>
      <c r="E8" s="247"/>
      <c r="F8" s="247"/>
      <c r="G8" s="247"/>
      <c r="H8" s="247"/>
      <c r="I8" s="200"/>
      <c r="K8" s="201"/>
    </row>
    <row r="9" spans="1:11" ht="19.5" customHeight="1">
      <c r="A9" s="248" t="s">
        <v>197</v>
      </c>
      <c r="B9" s="248"/>
      <c r="C9" s="248"/>
      <c r="D9" s="248"/>
      <c r="E9" s="248"/>
      <c r="F9" s="203"/>
      <c r="G9" s="199"/>
      <c r="H9" s="199"/>
      <c r="I9" s="200"/>
    </row>
    <row r="10" spans="1:11" ht="19.5" customHeight="1">
      <c r="A10" s="199"/>
      <c r="B10" s="199" t="s">
        <v>186</v>
      </c>
      <c r="C10" s="212">
        <v>244000</v>
      </c>
      <c r="D10" s="205" t="s">
        <v>176</v>
      </c>
      <c r="E10" s="199" t="s">
        <v>188</v>
      </c>
      <c r="F10" s="212">
        <v>833502</v>
      </c>
      <c r="G10" s="205" t="s">
        <v>177</v>
      </c>
      <c r="I10" s="200"/>
    </row>
    <row r="11" spans="1:11" ht="19.5" customHeight="1">
      <c r="A11" s="199"/>
      <c r="B11" s="199" t="s">
        <v>187</v>
      </c>
      <c r="C11" s="212">
        <v>156040</v>
      </c>
      <c r="D11" s="205" t="s">
        <v>176</v>
      </c>
      <c r="E11" s="199" t="s">
        <v>189</v>
      </c>
      <c r="F11" s="212">
        <v>9800</v>
      </c>
      <c r="G11" s="205" t="s">
        <v>176</v>
      </c>
      <c r="I11" s="200"/>
    </row>
    <row r="12" spans="1:11" ht="19.5" customHeight="1">
      <c r="A12" s="199"/>
      <c r="B12" s="199"/>
      <c r="C12" s="204"/>
      <c r="D12" s="205"/>
      <c r="E12" s="199"/>
      <c r="F12" s="204"/>
      <c r="G12" s="205"/>
      <c r="I12" s="200"/>
    </row>
    <row r="13" spans="1:11" ht="19.5" customHeight="1">
      <c r="A13" s="199"/>
      <c r="B13" s="199" t="s">
        <v>179</v>
      </c>
      <c r="C13" s="206"/>
      <c r="D13" s="207"/>
      <c r="E13" s="208"/>
      <c r="F13" s="203"/>
      <c r="G13" s="199"/>
      <c r="H13" s="199"/>
      <c r="I13" s="200"/>
    </row>
    <row r="14" spans="1:11" ht="19.5" customHeight="1">
      <c r="A14" s="199"/>
      <c r="B14" s="199" t="s">
        <v>180</v>
      </c>
      <c r="C14" s="212">
        <v>90800</v>
      </c>
      <c r="D14" s="205" t="s">
        <v>178</v>
      </c>
      <c r="E14" s="199" t="s">
        <v>191</v>
      </c>
      <c r="F14" s="213">
        <v>88440</v>
      </c>
      <c r="G14" s="205" t="s">
        <v>176</v>
      </c>
      <c r="H14" s="209"/>
      <c r="I14" s="200"/>
    </row>
    <row r="15" spans="1:11" ht="19.5" customHeight="1">
      <c r="A15" s="199"/>
      <c r="B15" s="199" t="s">
        <v>181</v>
      </c>
      <c r="C15" s="212">
        <v>30800</v>
      </c>
      <c r="D15" s="205" t="s">
        <v>176</v>
      </c>
      <c r="E15" s="199" t="s">
        <v>192</v>
      </c>
      <c r="F15" s="213">
        <v>413000</v>
      </c>
      <c r="G15" s="205" t="s">
        <v>177</v>
      </c>
      <c r="H15" s="209"/>
      <c r="I15" s="200"/>
    </row>
    <row r="16" spans="1:11" ht="19.5" customHeight="1">
      <c r="A16" s="199"/>
      <c r="B16" s="199" t="s">
        <v>190</v>
      </c>
      <c r="C16" s="212">
        <v>103600</v>
      </c>
      <c r="D16" s="205" t="s">
        <v>176</v>
      </c>
      <c r="E16" s="207" t="s">
        <v>193</v>
      </c>
      <c r="F16" s="213">
        <v>11702</v>
      </c>
      <c r="G16" s="205" t="s">
        <v>178</v>
      </c>
      <c r="H16" s="209"/>
      <c r="I16" s="200"/>
    </row>
    <row r="17" spans="1:22" ht="19.5" customHeight="1">
      <c r="A17" s="199"/>
      <c r="B17" s="199" t="s">
        <v>182</v>
      </c>
      <c r="C17" s="212">
        <v>494000</v>
      </c>
      <c r="D17" s="205" t="s">
        <v>176</v>
      </c>
      <c r="E17" s="199" t="s">
        <v>183</v>
      </c>
      <c r="F17" s="213">
        <v>11000</v>
      </c>
      <c r="G17" s="205" t="s">
        <v>177</v>
      </c>
      <c r="H17" s="209"/>
      <c r="I17" s="200"/>
    </row>
    <row r="18" spans="1:22">
      <c r="A18" s="199"/>
      <c r="C18" s="199"/>
      <c r="D18" s="199"/>
      <c r="E18" s="199"/>
      <c r="F18" s="199"/>
      <c r="G18" s="199"/>
      <c r="H18" s="199"/>
      <c r="I18" s="200"/>
    </row>
    <row r="19" spans="1:22" ht="70.5" customHeight="1">
      <c r="A19" s="246" t="s">
        <v>184</v>
      </c>
      <c r="B19" s="246"/>
      <c r="C19" s="246"/>
      <c r="D19" s="246"/>
      <c r="E19" s="246"/>
      <c r="F19" s="246"/>
      <c r="G19" s="246"/>
      <c r="H19" s="246"/>
      <c r="I19" s="246"/>
    </row>
    <row r="20" spans="1:22">
      <c r="A20" s="199"/>
      <c r="B20" s="199"/>
      <c r="C20" s="199"/>
      <c r="D20" s="199"/>
      <c r="E20" s="199"/>
      <c r="F20" s="199"/>
      <c r="G20" s="199"/>
      <c r="H20" s="199"/>
      <c r="I20" s="200"/>
    </row>
    <row r="21" spans="1:22" ht="39" customHeight="1">
      <c r="A21" s="246" t="s">
        <v>185</v>
      </c>
      <c r="B21" s="246"/>
      <c r="C21" s="246"/>
      <c r="D21" s="246"/>
      <c r="E21" s="246"/>
      <c r="F21" s="246"/>
      <c r="G21" s="246"/>
      <c r="H21" s="246"/>
      <c r="I21" s="246"/>
    </row>
    <row r="22" spans="1:22">
      <c r="A22" s="199"/>
      <c r="B22" s="199"/>
      <c r="C22" s="199"/>
      <c r="D22" s="199"/>
      <c r="E22" s="199"/>
      <c r="F22" s="199"/>
      <c r="G22" s="199"/>
      <c r="H22" s="199"/>
      <c r="I22" s="200"/>
    </row>
    <row r="23" spans="1:22" ht="115.5" customHeight="1">
      <c r="A23" s="246" t="s">
        <v>196</v>
      </c>
      <c r="B23" s="246"/>
      <c r="C23" s="246"/>
      <c r="D23" s="246"/>
      <c r="E23" s="246"/>
      <c r="F23" s="246"/>
      <c r="G23" s="246"/>
      <c r="H23" s="199"/>
      <c r="I23" s="200"/>
    </row>
    <row r="24" spans="1:22">
      <c r="A24" s="199"/>
      <c r="B24" s="199"/>
      <c r="C24" s="199"/>
      <c r="D24" s="199"/>
      <c r="E24" s="199"/>
      <c r="F24" s="199"/>
      <c r="G24" s="199"/>
      <c r="H24" s="199"/>
      <c r="I24" s="200"/>
    </row>
    <row r="25" spans="1:22" ht="51" customHeight="1">
      <c r="A25" s="246" t="s">
        <v>232</v>
      </c>
      <c r="B25" s="246"/>
      <c r="C25" s="246"/>
      <c r="D25" s="246"/>
      <c r="E25" s="246"/>
      <c r="F25" s="246"/>
      <c r="G25" s="246"/>
      <c r="H25" s="199"/>
      <c r="I25" s="200"/>
    </row>
    <row r="26" spans="1:22">
      <c r="A26" s="199"/>
      <c r="B26" s="199"/>
      <c r="C26" s="199"/>
      <c r="D26" s="199"/>
      <c r="E26" s="199"/>
      <c r="F26" s="199"/>
      <c r="G26" s="199"/>
      <c r="H26" s="199"/>
      <c r="I26" s="200"/>
    </row>
    <row r="27" spans="1:22">
      <c r="A27" s="199"/>
      <c r="B27" s="199"/>
      <c r="C27" s="199"/>
      <c r="D27" s="199"/>
      <c r="E27" s="199"/>
      <c r="F27" s="199"/>
      <c r="G27" s="199"/>
      <c r="H27" s="199"/>
      <c r="I27" s="200"/>
    </row>
    <row r="28" spans="1:22">
      <c r="A28" s="200"/>
      <c r="B28" s="200"/>
      <c r="C28" s="200"/>
      <c r="D28" s="200"/>
      <c r="E28" s="200"/>
      <c r="F28" s="200"/>
      <c r="G28" s="200"/>
      <c r="H28" s="200"/>
      <c r="I28" s="200"/>
    </row>
    <row r="29" spans="1:22">
      <c r="A29" s="244"/>
      <c r="B29" s="244"/>
      <c r="C29" s="244"/>
      <c r="D29" s="244"/>
      <c r="E29" s="244"/>
      <c r="F29" s="244"/>
      <c r="G29" s="244"/>
      <c r="H29" s="244"/>
      <c r="I29" s="244"/>
      <c r="J29" s="199"/>
    </row>
    <row r="30" spans="1:22">
      <c r="A30" s="244"/>
      <c r="B30" s="244"/>
      <c r="C30" s="244"/>
      <c r="D30" s="244"/>
      <c r="E30" s="244"/>
      <c r="F30" s="244"/>
      <c r="G30" s="244"/>
      <c r="H30" s="244"/>
      <c r="I30" s="244"/>
      <c r="J30" s="210"/>
      <c r="N30" s="244"/>
      <c r="O30" s="244"/>
      <c r="P30" s="244"/>
      <c r="Q30" s="244"/>
      <c r="R30" s="244"/>
      <c r="S30" s="244"/>
      <c r="T30" s="244"/>
      <c r="U30" s="244"/>
      <c r="V30" s="244"/>
    </row>
    <row r="31" spans="1:22">
      <c r="A31" s="244"/>
      <c r="B31" s="244"/>
      <c r="C31" s="244"/>
      <c r="D31" s="244"/>
      <c r="E31" s="244"/>
      <c r="F31" s="244"/>
      <c r="G31" s="244"/>
      <c r="H31" s="244"/>
      <c r="I31" s="244"/>
      <c r="J31" s="199"/>
    </row>
    <row r="32" spans="1:22">
      <c r="A32" s="211"/>
      <c r="B32" s="211"/>
      <c r="C32" s="211"/>
      <c r="D32" s="211"/>
      <c r="E32" s="211"/>
      <c r="F32" s="211"/>
      <c r="G32" s="211"/>
      <c r="H32" s="211"/>
      <c r="I32" s="211"/>
      <c r="J32" s="210"/>
    </row>
    <row r="33" spans="1:10">
      <c r="A33" s="211"/>
      <c r="B33" s="211"/>
      <c r="C33" s="211"/>
      <c r="D33" s="211"/>
      <c r="E33" s="211"/>
      <c r="F33" s="211"/>
      <c r="G33" s="211"/>
      <c r="H33" s="211"/>
      <c r="I33" s="211"/>
      <c r="J33" s="210"/>
    </row>
    <row r="34" spans="1:10">
      <c r="A34" s="211"/>
      <c r="B34" s="211"/>
      <c r="C34" s="211"/>
      <c r="D34" s="211"/>
      <c r="E34" s="199"/>
      <c r="F34" s="199"/>
      <c r="G34" s="199"/>
      <c r="H34" s="199"/>
      <c r="I34" s="199"/>
      <c r="J34" s="210"/>
    </row>
    <row r="35" spans="1:10">
      <c r="A35" s="211"/>
      <c r="B35" s="211"/>
      <c r="C35" s="211"/>
      <c r="D35" s="211"/>
      <c r="E35" s="199"/>
      <c r="F35" s="199"/>
      <c r="G35" s="199"/>
      <c r="H35" s="199"/>
      <c r="I35" s="199"/>
      <c r="J35" s="210"/>
    </row>
    <row r="36" spans="1:10">
      <c r="A36" s="211"/>
      <c r="B36" s="211"/>
      <c r="C36" s="211"/>
      <c r="D36" s="211"/>
      <c r="E36" s="211"/>
      <c r="F36" s="211"/>
      <c r="G36" s="211"/>
      <c r="H36" s="211"/>
      <c r="I36" s="211"/>
    </row>
    <row r="37" spans="1:10">
      <c r="A37" s="211"/>
      <c r="B37" s="211"/>
      <c r="C37" s="211"/>
      <c r="D37" s="211"/>
      <c r="E37" s="211"/>
      <c r="F37" s="211"/>
      <c r="G37" s="211"/>
      <c r="H37" s="211"/>
      <c r="I37" s="211"/>
    </row>
    <row r="38" spans="1:10">
      <c r="A38" s="200"/>
      <c r="B38" s="200"/>
      <c r="C38" s="200"/>
      <c r="D38" s="200"/>
      <c r="E38" s="200"/>
      <c r="F38" s="200"/>
      <c r="G38" s="200"/>
      <c r="H38" s="200"/>
      <c r="I38" s="200"/>
    </row>
    <row r="39" spans="1:10">
      <c r="A39" s="200"/>
      <c r="B39" s="200"/>
      <c r="C39" s="200"/>
      <c r="D39" s="200"/>
      <c r="E39" s="200"/>
      <c r="F39" s="200"/>
      <c r="G39" s="200"/>
      <c r="H39" s="200"/>
      <c r="I39" s="200"/>
    </row>
    <row r="40" spans="1:10">
      <c r="A40" s="200"/>
      <c r="B40" s="200"/>
      <c r="C40" s="200"/>
      <c r="D40" s="200"/>
      <c r="E40" s="200"/>
      <c r="F40" s="200"/>
      <c r="G40" s="200"/>
      <c r="H40" s="200"/>
      <c r="I40" s="200"/>
    </row>
    <row r="41" spans="1:10">
      <c r="A41" s="200"/>
      <c r="B41" s="200"/>
      <c r="C41" s="200"/>
      <c r="D41" s="200"/>
      <c r="E41" s="200"/>
      <c r="F41" s="200"/>
      <c r="G41" s="200"/>
      <c r="H41" s="200"/>
      <c r="I41" s="200"/>
    </row>
    <row r="42" spans="1:10">
      <c r="A42" s="200"/>
      <c r="B42" s="200"/>
      <c r="C42" s="200"/>
      <c r="D42" s="200"/>
      <c r="E42" s="200"/>
      <c r="F42" s="200"/>
      <c r="G42" s="200"/>
      <c r="H42" s="200"/>
      <c r="I42" s="200"/>
    </row>
    <row r="43" spans="1:10">
      <c r="A43" s="200"/>
      <c r="B43" s="200"/>
      <c r="C43" s="200"/>
      <c r="D43" s="200"/>
      <c r="E43" s="200"/>
      <c r="F43" s="200"/>
      <c r="G43" s="200"/>
      <c r="H43" s="200"/>
      <c r="I43" s="200"/>
    </row>
    <row r="44" spans="1:10">
      <c r="A44" s="200"/>
      <c r="B44" s="200"/>
      <c r="C44" s="200"/>
      <c r="D44" s="200"/>
      <c r="E44" s="200"/>
      <c r="F44" s="200"/>
      <c r="G44" s="200"/>
      <c r="H44" s="200"/>
      <c r="I44" s="200"/>
    </row>
    <row r="45" spans="1:10">
      <c r="A45" s="200"/>
      <c r="B45" s="200"/>
      <c r="C45" s="200"/>
      <c r="D45" s="200"/>
      <c r="E45" s="200"/>
      <c r="F45" s="200"/>
      <c r="G45" s="200"/>
      <c r="H45" s="200"/>
      <c r="I45" s="200"/>
    </row>
    <row r="46" spans="1:10">
      <c r="A46" s="200"/>
      <c r="B46" s="200"/>
      <c r="C46" s="200"/>
      <c r="D46" s="200"/>
      <c r="E46" s="200"/>
      <c r="F46" s="200"/>
      <c r="G46" s="200"/>
      <c r="H46" s="200"/>
      <c r="I46" s="200"/>
    </row>
    <row r="47" spans="1:10">
      <c r="A47" s="200"/>
      <c r="B47" s="200"/>
      <c r="C47" s="200"/>
      <c r="D47" s="200"/>
      <c r="E47" s="200"/>
      <c r="F47" s="200"/>
      <c r="G47" s="200"/>
      <c r="H47" s="200"/>
      <c r="I47" s="200"/>
    </row>
    <row r="48" spans="1:10">
      <c r="A48" s="200"/>
      <c r="B48" s="200"/>
      <c r="C48" s="200"/>
      <c r="D48" s="200"/>
      <c r="E48" s="200"/>
      <c r="F48" s="200"/>
      <c r="G48" s="200"/>
      <c r="H48" s="200"/>
      <c r="I48" s="200"/>
    </row>
    <row r="49" spans="1:9">
      <c r="A49" s="200"/>
      <c r="B49" s="200"/>
      <c r="C49" s="200"/>
      <c r="D49" s="200"/>
      <c r="E49" s="200"/>
      <c r="F49" s="200"/>
      <c r="G49" s="200"/>
      <c r="H49" s="200"/>
      <c r="I49" s="200"/>
    </row>
    <row r="50" spans="1:9">
      <c r="A50" s="200"/>
      <c r="B50" s="200"/>
      <c r="C50" s="200"/>
      <c r="D50" s="200"/>
      <c r="E50" s="200"/>
      <c r="F50" s="200"/>
      <c r="G50" s="200"/>
      <c r="H50" s="200"/>
      <c r="I50" s="200"/>
    </row>
    <row r="51" spans="1:9">
      <c r="A51" s="200"/>
      <c r="B51" s="200"/>
      <c r="C51" s="200"/>
      <c r="D51" s="200"/>
      <c r="E51" s="200"/>
      <c r="F51" s="200"/>
      <c r="G51" s="200"/>
      <c r="H51" s="200"/>
      <c r="I51" s="200"/>
    </row>
    <row r="52" spans="1:9">
      <c r="A52" s="200"/>
      <c r="B52" s="200"/>
      <c r="C52" s="200"/>
      <c r="D52" s="200"/>
      <c r="E52" s="200"/>
      <c r="F52" s="200"/>
      <c r="G52" s="200"/>
      <c r="H52" s="200"/>
      <c r="I52" s="200"/>
    </row>
    <row r="53" spans="1:9">
      <c r="A53" s="200"/>
      <c r="B53" s="200"/>
      <c r="C53" s="200"/>
      <c r="D53" s="200"/>
      <c r="E53" s="200"/>
      <c r="F53" s="200"/>
      <c r="G53" s="200"/>
      <c r="H53" s="200"/>
      <c r="I53" s="200"/>
    </row>
    <row r="54" spans="1:9">
      <c r="A54" s="200"/>
      <c r="B54" s="200"/>
      <c r="C54" s="200"/>
      <c r="D54" s="200"/>
      <c r="E54" s="200"/>
      <c r="F54" s="200"/>
      <c r="G54" s="200"/>
      <c r="H54" s="200"/>
      <c r="I54" s="200"/>
    </row>
    <row r="55" spans="1:9">
      <c r="A55" s="200"/>
      <c r="B55" s="200"/>
      <c r="C55" s="200"/>
      <c r="D55" s="200"/>
      <c r="E55" s="200"/>
      <c r="F55" s="200"/>
      <c r="G55" s="200"/>
      <c r="H55" s="200"/>
      <c r="I55" s="200"/>
    </row>
    <row r="56" spans="1:9">
      <c r="A56" s="200"/>
      <c r="B56" s="200"/>
      <c r="C56" s="200"/>
      <c r="D56" s="200"/>
      <c r="E56" s="200"/>
      <c r="F56" s="200"/>
      <c r="G56" s="200"/>
      <c r="H56" s="200"/>
      <c r="I56" s="200"/>
    </row>
    <row r="57" spans="1:9">
      <c r="A57" s="200"/>
      <c r="B57" s="200"/>
      <c r="C57" s="200"/>
      <c r="D57" s="200"/>
      <c r="E57" s="200"/>
      <c r="F57" s="200"/>
      <c r="G57" s="200"/>
      <c r="H57" s="200"/>
      <c r="I57" s="200"/>
    </row>
    <row r="58" spans="1:9">
      <c r="A58" s="200"/>
      <c r="B58" s="200"/>
      <c r="C58" s="200"/>
      <c r="D58" s="200"/>
      <c r="E58" s="200"/>
      <c r="F58" s="200"/>
      <c r="G58" s="200"/>
      <c r="H58" s="200"/>
      <c r="I58" s="200"/>
    </row>
    <row r="59" spans="1:9">
      <c r="A59" s="200"/>
      <c r="B59" s="200"/>
      <c r="C59" s="200"/>
      <c r="D59" s="200"/>
      <c r="E59" s="200"/>
      <c r="F59" s="200"/>
      <c r="G59" s="200"/>
      <c r="H59" s="200"/>
      <c r="I59" s="200"/>
    </row>
    <row r="60" spans="1:9">
      <c r="A60" s="200"/>
      <c r="B60" s="200"/>
      <c r="C60" s="200"/>
      <c r="D60" s="200"/>
      <c r="E60" s="200"/>
      <c r="F60" s="200"/>
      <c r="G60" s="200"/>
      <c r="H60" s="200"/>
      <c r="I60" s="200"/>
    </row>
    <row r="61" spans="1:9">
      <c r="A61" s="200"/>
      <c r="B61" s="200"/>
      <c r="C61" s="200"/>
      <c r="D61" s="200"/>
      <c r="E61" s="200"/>
      <c r="F61" s="200"/>
      <c r="G61" s="200"/>
      <c r="H61" s="200"/>
      <c r="I61" s="200"/>
    </row>
    <row r="62" spans="1:9">
      <c r="A62" s="200"/>
      <c r="B62" s="200"/>
      <c r="C62" s="200"/>
      <c r="D62" s="200"/>
      <c r="E62" s="200"/>
      <c r="F62" s="200"/>
      <c r="G62" s="200"/>
      <c r="H62" s="200"/>
      <c r="I62" s="200"/>
    </row>
    <row r="63" spans="1:9">
      <c r="A63" s="200"/>
      <c r="B63" s="200"/>
      <c r="C63" s="200"/>
      <c r="D63" s="200"/>
      <c r="E63" s="200"/>
      <c r="F63" s="200"/>
      <c r="G63" s="200"/>
      <c r="H63" s="200"/>
      <c r="I63" s="200"/>
    </row>
    <row r="64" spans="1:9">
      <c r="A64" s="200"/>
      <c r="B64" s="200"/>
      <c r="C64" s="200"/>
      <c r="D64" s="200"/>
      <c r="E64" s="200"/>
      <c r="F64" s="200"/>
      <c r="G64" s="200"/>
      <c r="H64" s="200"/>
      <c r="I64" s="200"/>
    </row>
    <row r="65" spans="1:9">
      <c r="A65" s="200"/>
      <c r="B65" s="200"/>
      <c r="C65" s="200"/>
      <c r="D65" s="200"/>
      <c r="E65" s="200"/>
      <c r="F65" s="200"/>
      <c r="G65" s="200"/>
      <c r="H65" s="200"/>
      <c r="I65" s="200"/>
    </row>
    <row r="66" spans="1:9">
      <c r="A66" s="200"/>
      <c r="B66" s="200"/>
      <c r="C66" s="200"/>
      <c r="D66" s="200"/>
      <c r="E66" s="200"/>
      <c r="F66" s="200"/>
      <c r="G66" s="200"/>
      <c r="H66" s="200"/>
      <c r="I66" s="200"/>
    </row>
    <row r="67" spans="1:9">
      <c r="A67" s="200"/>
      <c r="B67" s="200"/>
      <c r="C67" s="200"/>
      <c r="D67" s="200"/>
      <c r="E67" s="200"/>
      <c r="F67" s="200"/>
      <c r="G67" s="200"/>
      <c r="H67" s="200"/>
      <c r="I67" s="200"/>
    </row>
    <row r="68" spans="1:9">
      <c r="A68" s="200"/>
      <c r="B68" s="200"/>
      <c r="C68" s="200"/>
      <c r="D68" s="200"/>
      <c r="E68" s="200"/>
      <c r="F68" s="200"/>
      <c r="G68" s="200"/>
      <c r="H68" s="200"/>
      <c r="I68" s="200"/>
    </row>
    <row r="69" spans="1:9">
      <c r="A69" s="200"/>
      <c r="B69" s="200"/>
      <c r="C69" s="200"/>
      <c r="D69" s="200"/>
      <c r="E69" s="200"/>
      <c r="F69" s="200"/>
      <c r="G69" s="200"/>
      <c r="H69" s="200"/>
      <c r="I69" s="200"/>
    </row>
    <row r="70" spans="1:9">
      <c r="A70" s="200"/>
      <c r="B70" s="200"/>
      <c r="C70" s="200"/>
      <c r="D70" s="200"/>
      <c r="E70" s="200"/>
      <c r="F70" s="200"/>
      <c r="G70" s="200"/>
      <c r="H70" s="200"/>
      <c r="I70" s="200"/>
    </row>
    <row r="71" spans="1:9">
      <c r="A71" s="200"/>
      <c r="B71" s="200"/>
      <c r="C71" s="200"/>
      <c r="D71" s="200"/>
      <c r="E71" s="200"/>
      <c r="F71" s="200"/>
      <c r="G71" s="200"/>
      <c r="H71" s="200"/>
      <c r="I71" s="200"/>
    </row>
    <row r="72" spans="1:9">
      <c r="A72" s="200"/>
      <c r="B72" s="200"/>
      <c r="C72" s="200"/>
      <c r="D72" s="200"/>
      <c r="E72" s="200"/>
      <c r="F72" s="200"/>
      <c r="G72" s="200"/>
      <c r="H72" s="200"/>
      <c r="I72" s="200"/>
    </row>
    <row r="73" spans="1:9">
      <c r="A73" s="200"/>
      <c r="B73" s="200"/>
      <c r="C73" s="200"/>
      <c r="D73" s="200"/>
      <c r="E73" s="200"/>
      <c r="F73" s="200"/>
      <c r="G73" s="200"/>
      <c r="H73" s="200"/>
      <c r="I73" s="200"/>
    </row>
    <row r="74" spans="1:9">
      <c r="A74" s="200"/>
      <c r="B74" s="200"/>
      <c r="C74" s="200"/>
      <c r="D74" s="200"/>
      <c r="E74" s="200"/>
      <c r="F74" s="200"/>
      <c r="G74" s="200"/>
      <c r="H74" s="200"/>
      <c r="I74" s="200"/>
    </row>
  </sheetData>
  <mergeCells count="12">
    <mergeCell ref="N30:V30"/>
    <mergeCell ref="A31:I31"/>
    <mergeCell ref="A2:G2"/>
    <mergeCell ref="A5:H5"/>
    <mergeCell ref="A8:H8"/>
    <mergeCell ref="A9:E9"/>
    <mergeCell ref="A19:I19"/>
    <mergeCell ref="A21:I21"/>
    <mergeCell ref="A23:G23"/>
    <mergeCell ref="A25:G25"/>
    <mergeCell ref="A29:I29"/>
    <mergeCell ref="A30:I30"/>
  </mergeCells>
  <phoneticPr fontId="10" type="noConversion"/>
  <pageMargins left="0.78740157480314965" right="0.62992125984251968" top="0.98425196850393704" bottom="0.98425196850393704" header="0.51181102362204722" footer="0.51181102362204722"/>
  <pageSetup paperSize="9" scale="92" orientation="portrait" useFirstPageNumber="1" r:id="rId1"/>
  <headerFooter alignWithMargins="0">
    <oddFooter>&amp;C-&amp;P--</oddFooter>
  </headerFooter>
  <colBreaks count="2" manualBreakCount="2">
    <brk id="9" max="1048575" man="1"/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view="pageBreakPreview" topLeftCell="A7" zoomScaleSheetLayoutView="100" workbookViewId="0">
      <selection activeCell="E12" sqref="E12"/>
    </sheetView>
  </sheetViews>
  <sheetFormatPr defaultColWidth="13" defaultRowHeight="13.5"/>
  <cols>
    <col min="1" max="2" width="13.33203125" style="3" customWidth="1"/>
    <col min="3" max="3" width="13.109375" style="3" customWidth="1"/>
    <col min="4" max="6" width="13.33203125" style="3" customWidth="1"/>
    <col min="7" max="16384" width="13" style="3"/>
  </cols>
  <sheetData>
    <row r="2" spans="1:10" ht="22.5">
      <c r="A2" s="252" t="s">
        <v>228</v>
      </c>
      <c r="B2" s="252"/>
      <c r="C2" s="252"/>
      <c r="D2" s="252"/>
      <c r="E2" s="252"/>
      <c r="F2" s="252"/>
      <c r="G2" s="223"/>
      <c r="H2" s="223"/>
      <c r="I2" s="223"/>
      <c r="J2" s="158"/>
    </row>
    <row r="4" spans="1:10" s="17" customFormat="1" ht="19.5" customHeight="1">
      <c r="A4" s="17" t="s">
        <v>17</v>
      </c>
      <c r="F4" s="28" t="s">
        <v>102</v>
      </c>
    </row>
    <row r="5" spans="1:10" ht="32.1" customHeight="1">
      <c r="A5" s="249" t="s">
        <v>7</v>
      </c>
      <c r="B5" s="250"/>
      <c r="C5" s="250"/>
      <c r="D5" s="250" t="s">
        <v>8</v>
      </c>
      <c r="E5" s="250"/>
      <c r="F5" s="251"/>
    </row>
    <row r="6" spans="1:10" ht="32.1" customHeight="1">
      <c r="A6" s="143" t="s">
        <v>0</v>
      </c>
      <c r="B6" s="227" t="s">
        <v>214</v>
      </c>
      <c r="C6" s="180" t="s">
        <v>166</v>
      </c>
      <c r="D6" s="194" t="s">
        <v>9</v>
      </c>
      <c r="E6" s="227" t="s">
        <v>214</v>
      </c>
      <c r="F6" s="219" t="s">
        <v>166</v>
      </c>
    </row>
    <row r="7" spans="1:10" ht="30" customHeight="1">
      <c r="A7" s="132" t="s">
        <v>3</v>
      </c>
      <c r="B7" s="133">
        <f>세입부!E5</f>
        <v>244000</v>
      </c>
      <c r="C7" s="133">
        <f>세입부!F5</f>
        <v>244000</v>
      </c>
      <c r="D7" s="134" t="s">
        <v>4</v>
      </c>
      <c r="E7" s="135">
        <f>세출부!E6</f>
        <v>90800</v>
      </c>
      <c r="F7" s="136">
        <f>세출부!F6</f>
        <v>90800</v>
      </c>
    </row>
    <row r="8" spans="1:10" ht="30" customHeight="1">
      <c r="A8" s="132" t="s">
        <v>13</v>
      </c>
      <c r="B8" s="133">
        <f>세입부!E8</f>
        <v>156040</v>
      </c>
      <c r="C8" s="133">
        <f>세입부!F8</f>
        <v>156040</v>
      </c>
      <c r="D8" s="134" t="s">
        <v>1</v>
      </c>
      <c r="E8" s="135">
        <f>세출부!E15</f>
        <v>30800</v>
      </c>
      <c r="F8" s="136">
        <f>세출부!F15</f>
        <v>30800</v>
      </c>
    </row>
    <row r="9" spans="1:10" ht="30" customHeight="1">
      <c r="A9" s="132" t="s">
        <v>11</v>
      </c>
      <c r="B9" s="133">
        <f>세입부!E14</f>
        <v>833502</v>
      </c>
      <c r="C9" s="133">
        <f>세입부!F14</f>
        <v>833502</v>
      </c>
      <c r="D9" s="134" t="s">
        <v>5</v>
      </c>
      <c r="E9" s="135">
        <f>세출부!E21</f>
        <v>93600</v>
      </c>
      <c r="F9" s="136">
        <f>세출부!F21</f>
        <v>103600</v>
      </c>
    </row>
    <row r="10" spans="1:10" ht="30" customHeight="1">
      <c r="A10" s="132" t="s">
        <v>12</v>
      </c>
      <c r="B10" s="133">
        <f>세입부!E18</f>
        <v>9800</v>
      </c>
      <c r="C10" s="133">
        <f>세입부!F18</f>
        <v>9800</v>
      </c>
      <c r="D10" s="134" t="s">
        <v>10</v>
      </c>
      <c r="E10" s="135">
        <f>세출부!E43</f>
        <v>594000</v>
      </c>
      <c r="F10" s="136">
        <f>세출부!F43</f>
        <v>494000</v>
      </c>
    </row>
    <row r="11" spans="1:10" ht="30" customHeight="1">
      <c r="A11" s="132"/>
      <c r="B11" s="133"/>
      <c r="C11" s="133"/>
      <c r="D11" s="134" t="s">
        <v>16</v>
      </c>
      <c r="E11" s="135">
        <f>세출부!E47</f>
        <v>88440</v>
      </c>
      <c r="F11" s="136">
        <f>세출부!F47</f>
        <v>88440</v>
      </c>
    </row>
    <row r="12" spans="1:10" ht="30" customHeight="1">
      <c r="A12" s="132"/>
      <c r="B12" s="135"/>
      <c r="C12" s="133"/>
      <c r="D12" s="134" t="s">
        <v>6</v>
      </c>
      <c r="E12" s="135">
        <f>세출부!E59</f>
        <v>323000</v>
      </c>
      <c r="F12" s="136">
        <f>세출부!F59</f>
        <v>413000</v>
      </c>
    </row>
    <row r="13" spans="1:10" ht="30" customHeight="1">
      <c r="A13" s="132"/>
      <c r="B13" s="135"/>
      <c r="C13" s="133"/>
      <c r="D13" s="134" t="s">
        <v>2</v>
      </c>
      <c r="E13" s="135">
        <f>세출부!E71</f>
        <v>11702</v>
      </c>
      <c r="F13" s="136">
        <f>세출부!F73</f>
        <v>11702</v>
      </c>
    </row>
    <row r="14" spans="1:10" ht="30" customHeight="1">
      <c r="A14" s="132"/>
      <c r="B14" s="135"/>
      <c r="C14" s="133"/>
      <c r="D14" s="134" t="s">
        <v>14</v>
      </c>
      <c r="E14" s="135">
        <f>세출부!E74</f>
        <v>11000</v>
      </c>
      <c r="F14" s="136">
        <f>세출부!F76</f>
        <v>11000</v>
      </c>
    </row>
    <row r="15" spans="1:10" ht="30" customHeight="1">
      <c r="A15" s="132"/>
      <c r="B15" s="135"/>
      <c r="C15" s="133"/>
      <c r="D15" s="134"/>
      <c r="E15" s="137"/>
      <c r="F15" s="138"/>
    </row>
    <row r="16" spans="1:10" ht="30" customHeight="1">
      <c r="A16" s="139" t="s">
        <v>15</v>
      </c>
      <c r="B16" s="140">
        <f>SUM(B7:B15)</f>
        <v>1243342</v>
      </c>
      <c r="C16" s="140">
        <f>SUM(C7:C15)</f>
        <v>1243342</v>
      </c>
      <c r="D16" s="141" t="s">
        <v>15</v>
      </c>
      <c r="E16" s="140">
        <f>SUM(E7:E15)</f>
        <v>1243342</v>
      </c>
      <c r="F16" s="142">
        <f>SUM(F7:F15)</f>
        <v>1243342</v>
      </c>
    </row>
    <row r="18" spans="2:6">
      <c r="B18" s="2"/>
      <c r="C18" s="2"/>
    </row>
    <row r="19" spans="2:6" s="2" customFormat="1"/>
    <row r="20" spans="2:6">
      <c r="F20" s="2"/>
    </row>
    <row r="21" spans="2:6">
      <c r="D21" s="2"/>
      <c r="E21" s="2"/>
      <c r="F21" s="2"/>
    </row>
    <row r="22" spans="2:6">
      <c r="D22" s="2"/>
      <c r="E22" s="2"/>
      <c r="F22" s="2"/>
    </row>
    <row r="23" spans="2:6">
      <c r="D23" s="2"/>
      <c r="E23" s="2"/>
      <c r="F23" s="2"/>
    </row>
    <row r="24" spans="2:6">
      <c r="D24" s="2"/>
      <c r="E24" s="2"/>
      <c r="F24" s="2"/>
    </row>
    <row r="25" spans="2:6">
      <c r="D25" s="2"/>
      <c r="E25" s="2"/>
      <c r="F25" s="2"/>
    </row>
    <row r="26" spans="2:6">
      <c r="D26" s="2"/>
      <c r="E26" s="2"/>
      <c r="F26" s="2"/>
    </row>
    <row r="27" spans="2:6">
      <c r="D27" s="2"/>
      <c r="E27" s="2"/>
      <c r="F27" s="2"/>
    </row>
    <row r="28" spans="2:6">
      <c r="D28" s="2"/>
      <c r="E28" s="2"/>
      <c r="F28" s="2"/>
    </row>
    <row r="29" spans="2:6">
      <c r="D29" s="2"/>
      <c r="E29" s="2"/>
      <c r="F29" s="2"/>
    </row>
    <row r="30" spans="2:6">
      <c r="D30" s="2"/>
      <c r="E30" s="2"/>
      <c r="F30" s="5"/>
    </row>
  </sheetData>
  <mergeCells count="3">
    <mergeCell ref="A5:C5"/>
    <mergeCell ref="D5:F5"/>
    <mergeCell ref="A2:F2"/>
  </mergeCells>
  <phoneticPr fontId="10" type="noConversion"/>
  <pageMargins left="0.51181102362204722" right="0.27559055118110237" top="0.98425196850393704" bottom="0.98425196850393704" header="0.51181102362204722" footer="0.51181102362204722"/>
  <pageSetup paperSize="9" firstPageNumber="2" orientation="portrait" useFirstPageNumber="1" r:id="rId1"/>
  <headerFooter alignWithMargins="0"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topLeftCell="A13" zoomScaleSheetLayoutView="100" workbookViewId="0">
      <selection activeCell="F24" sqref="F24"/>
    </sheetView>
  </sheetViews>
  <sheetFormatPr defaultColWidth="8.88671875" defaultRowHeight="27" customHeight="1"/>
  <cols>
    <col min="1" max="1" width="3.33203125" style="3" customWidth="1"/>
    <col min="2" max="2" width="3.33203125" style="6" customWidth="1"/>
    <col min="3" max="3" width="3.33203125" style="7" customWidth="1"/>
    <col min="4" max="4" width="12.88671875" style="7" customWidth="1"/>
    <col min="5" max="5" width="10.77734375" style="8" bestFit="1" customWidth="1"/>
    <col min="6" max="6" width="10.77734375" style="6" bestFit="1" customWidth="1"/>
    <col min="7" max="7" width="8.77734375" style="4" customWidth="1"/>
    <col min="8" max="8" width="15.44140625" style="4" customWidth="1"/>
    <col min="9" max="9" width="8" style="2" customWidth="1"/>
    <col min="10" max="10" width="19" style="3" bestFit="1" customWidth="1"/>
    <col min="11" max="16384" width="8.88671875" style="3"/>
  </cols>
  <sheetData>
    <row r="1" spans="1:10" ht="30" customHeight="1">
      <c r="A1" s="252" t="s">
        <v>228</v>
      </c>
      <c r="B1" s="252"/>
      <c r="C1" s="252"/>
      <c r="D1" s="252"/>
      <c r="E1" s="252"/>
      <c r="F1" s="252"/>
      <c r="G1" s="252"/>
      <c r="H1" s="252"/>
      <c r="I1" s="252"/>
      <c r="J1" s="158"/>
    </row>
    <row r="2" spans="1:10" ht="30" customHeight="1">
      <c r="A2" s="3" t="s">
        <v>137</v>
      </c>
      <c r="B2" s="9"/>
      <c r="C2" s="10"/>
      <c r="D2" s="10"/>
      <c r="E2" s="11"/>
      <c r="F2" s="10"/>
      <c r="G2" s="11"/>
      <c r="H2" s="266" t="s">
        <v>102</v>
      </c>
      <c r="I2" s="267"/>
    </row>
    <row r="3" spans="1:10" s="12" customFormat="1" ht="24.95" customHeight="1">
      <c r="A3" s="262" t="s">
        <v>19</v>
      </c>
      <c r="B3" s="262"/>
      <c r="C3" s="262"/>
      <c r="D3" s="263"/>
      <c r="E3" s="260" t="s">
        <v>216</v>
      </c>
      <c r="F3" s="272" t="s">
        <v>167</v>
      </c>
      <c r="G3" s="191" t="s">
        <v>48</v>
      </c>
      <c r="H3" s="268" t="s">
        <v>20</v>
      </c>
      <c r="I3" s="269"/>
    </row>
    <row r="4" spans="1:10" s="12" customFormat="1" ht="24.95" customHeight="1">
      <c r="A4" s="66" t="s">
        <v>21</v>
      </c>
      <c r="B4" s="67" t="s">
        <v>22</v>
      </c>
      <c r="C4" s="264" t="s">
        <v>23</v>
      </c>
      <c r="D4" s="265"/>
      <c r="E4" s="261"/>
      <c r="F4" s="261"/>
      <c r="G4" s="68" t="s">
        <v>49</v>
      </c>
      <c r="H4" s="270"/>
      <c r="I4" s="271"/>
    </row>
    <row r="5" spans="1:10" s="23" customFormat="1" ht="24.95" customHeight="1">
      <c r="A5" s="42" t="s">
        <v>30</v>
      </c>
      <c r="B5" s="253" t="s">
        <v>118</v>
      </c>
      <c r="C5" s="253"/>
      <c r="D5" s="254"/>
      <c r="E5" s="51">
        <f>SUM(E6)</f>
        <v>244000</v>
      </c>
      <c r="F5" s="51">
        <f>SUM(F7)</f>
        <v>244000</v>
      </c>
      <c r="G5" s="52">
        <v>0</v>
      </c>
      <c r="H5" s="159"/>
      <c r="I5" s="43"/>
    </row>
    <row r="6" spans="1:10" s="23" customFormat="1" ht="24.95" customHeight="1">
      <c r="A6" s="148"/>
      <c r="B6" s="147" t="s">
        <v>31</v>
      </c>
      <c r="C6" s="255" t="s">
        <v>118</v>
      </c>
      <c r="D6" s="256"/>
      <c r="E6" s="51">
        <v>244000</v>
      </c>
      <c r="F6" s="51">
        <f>SUM(F7)</f>
        <v>244000</v>
      </c>
      <c r="G6" s="52">
        <v>0</v>
      </c>
      <c r="H6" s="159"/>
      <c r="I6" s="43"/>
    </row>
    <row r="7" spans="1:10" s="23" customFormat="1" ht="24.95" customHeight="1">
      <c r="A7" s="149"/>
      <c r="B7" s="30"/>
      <c r="C7" s="59" t="s">
        <v>32</v>
      </c>
      <c r="D7" s="58" t="s">
        <v>44</v>
      </c>
      <c r="E7" s="51">
        <v>244000</v>
      </c>
      <c r="F7" s="51">
        <v>244000</v>
      </c>
      <c r="G7" s="225">
        <v>0</v>
      </c>
      <c r="H7" s="159" t="s">
        <v>211</v>
      </c>
      <c r="I7" s="44">
        <v>244000</v>
      </c>
    </row>
    <row r="8" spans="1:10" s="23" customFormat="1" ht="24.95" customHeight="1">
      <c r="A8" s="42" t="s">
        <v>33</v>
      </c>
      <c r="B8" s="253" t="s">
        <v>120</v>
      </c>
      <c r="C8" s="253"/>
      <c r="D8" s="253"/>
      <c r="E8" s="51">
        <f>E9</f>
        <v>156040</v>
      </c>
      <c r="F8" s="51">
        <f>F9</f>
        <v>156040</v>
      </c>
      <c r="G8" s="52">
        <v>0</v>
      </c>
      <c r="H8" s="159"/>
      <c r="I8" s="43"/>
    </row>
    <row r="9" spans="1:10" s="23" customFormat="1" ht="24.95" customHeight="1">
      <c r="A9" s="148"/>
      <c r="B9" s="147" t="s">
        <v>34</v>
      </c>
      <c r="C9" s="255" t="s">
        <v>119</v>
      </c>
      <c r="D9" s="255"/>
      <c r="E9" s="51">
        <f>SUM(E10:E13)</f>
        <v>156040</v>
      </c>
      <c r="F9" s="51">
        <f>SUM(F10:F13)</f>
        <v>156040</v>
      </c>
      <c r="G9" s="52">
        <v>0</v>
      </c>
      <c r="H9" s="159"/>
      <c r="I9" s="43"/>
    </row>
    <row r="10" spans="1:10" s="23" customFormat="1" ht="24.95" customHeight="1">
      <c r="A10" s="150"/>
      <c r="B10" s="36"/>
      <c r="C10" s="174" t="s">
        <v>155</v>
      </c>
      <c r="D10" s="173" t="s">
        <v>24</v>
      </c>
      <c r="E10" s="175">
        <v>33640</v>
      </c>
      <c r="F10" s="175">
        <v>33640</v>
      </c>
      <c r="G10" s="176">
        <v>0</v>
      </c>
      <c r="H10" s="159" t="s">
        <v>210</v>
      </c>
      <c r="I10" s="45">
        <v>7200</v>
      </c>
    </row>
    <row r="11" spans="1:10" s="23" customFormat="1" ht="24.95" customHeight="1">
      <c r="A11" s="150"/>
      <c r="B11" s="235"/>
      <c r="C11" s="174"/>
      <c r="D11" s="36"/>
      <c r="E11" s="175"/>
      <c r="F11" s="175"/>
      <c r="G11" s="176"/>
      <c r="H11" s="159" t="s">
        <v>217</v>
      </c>
      <c r="I11" s="45">
        <v>20000</v>
      </c>
    </row>
    <row r="12" spans="1:10" s="23" customFormat="1" ht="24.95" customHeight="1">
      <c r="A12" s="150"/>
      <c r="B12" s="235"/>
      <c r="C12" s="174"/>
      <c r="D12" s="36"/>
      <c r="E12" s="175"/>
      <c r="F12" s="175"/>
      <c r="G12" s="176"/>
      <c r="H12" s="159" t="s">
        <v>218</v>
      </c>
      <c r="I12" s="45">
        <v>6440</v>
      </c>
    </row>
    <row r="13" spans="1:10" s="23" customFormat="1" ht="24.95" customHeight="1">
      <c r="A13" s="149"/>
      <c r="B13" s="60"/>
      <c r="C13" s="59" t="s">
        <v>35</v>
      </c>
      <c r="D13" s="30" t="s">
        <v>25</v>
      </c>
      <c r="E13" s="51">
        <v>122400</v>
      </c>
      <c r="F13" s="51">
        <v>122400</v>
      </c>
      <c r="G13" s="52">
        <v>0</v>
      </c>
      <c r="H13" s="159" t="s">
        <v>215</v>
      </c>
      <c r="I13" s="45">
        <v>122400</v>
      </c>
    </row>
    <row r="14" spans="1:10" s="12" customFormat="1" ht="24.95" customHeight="1">
      <c r="A14" s="41" t="s">
        <v>36</v>
      </c>
      <c r="B14" s="259" t="s">
        <v>122</v>
      </c>
      <c r="C14" s="259"/>
      <c r="D14" s="259"/>
      <c r="E14" s="53">
        <f>E15</f>
        <v>833502</v>
      </c>
      <c r="F14" s="53">
        <f>F15</f>
        <v>833502</v>
      </c>
      <c r="G14" s="54">
        <v>0</v>
      </c>
      <c r="H14" s="160"/>
      <c r="I14" s="46"/>
    </row>
    <row r="15" spans="1:10" s="12" customFormat="1" ht="24.95" customHeight="1">
      <c r="A15" s="152"/>
      <c r="B15" s="151" t="s">
        <v>37</v>
      </c>
      <c r="C15" s="259" t="s">
        <v>121</v>
      </c>
      <c r="D15" s="259"/>
      <c r="E15" s="53">
        <f>E16+E17</f>
        <v>833502</v>
      </c>
      <c r="F15" s="226">
        <f>SUM(F16+F17)</f>
        <v>833502</v>
      </c>
      <c r="G15" s="54">
        <v>0</v>
      </c>
      <c r="H15" s="160"/>
      <c r="I15" s="47"/>
    </row>
    <row r="16" spans="1:10" s="12" customFormat="1" ht="24.95" customHeight="1">
      <c r="A16" s="153"/>
      <c r="B16" s="38"/>
      <c r="C16" s="61" t="s">
        <v>38</v>
      </c>
      <c r="D16" s="35" t="s">
        <v>26</v>
      </c>
      <c r="E16" s="53">
        <v>564995</v>
      </c>
      <c r="F16" s="238">
        <v>564995</v>
      </c>
      <c r="G16" s="54">
        <v>0</v>
      </c>
      <c r="H16" s="161" t="s">
        <v>111</v>
      </c>
      <c r="I16" s="48">
        <v>564996</v>
      </c>
    </row>
    <row r="17" spans="1:9" s="12" customFormat="1" ht="24.95" customHeight="1">
      <c r="A17" s="154"/>
      <c r="B17" s="62"/>
      <c r="C17" s="61" t="s">
        <v>39</v>
      </c>
      <c r="D17" s="63" t="s">
        <v>45</v>
      </c>
      <c r="E17" s="53">
        <v>268507</v>
      </c>
      <c r="F17" s="238">
        <v>268507</v>
      </c>
      <c r="G17" s="54">
        <v>0</v>
      </c>
      <c r="H17" s="161" t="s">
        <v>112</v>
      </c>
      <c r="I17" s="48">
        <v>268507</v>
      </c>
    </row>
    <row r="18" spans="1:9" s="13" customFormat="1" ht="24.95" customHeight="1">
      <c r="A18" s="41" t="s">
        <v>40</v>
      </c>
      <c r="B18" s="259" t="s">
        <v>124</v>
      </c>
      <c r="C18" s="259"/>
      <c r="D18" s="259"/>
      <c r="E18" s="55">
        <v>9800</v>
      </c>
      <c r="F18" s="55">
        <f>SUM(F19)</f>
        <v>9800</v>
      </c>
      <c r="G18" s="54">
        <v>0</v>
      </c>
      <c r="H18" s="160"/>
      <c r="I18" s="46"/>
    </row>
    <row r="19" spans="1:9" s="13" customFormat="1" ht="24.95" customHeight="1">
      <c r="A19" s="152"/>
      <c r="B19" s="155" t="s">
        <v>41</v>
      </c>
      <c r="C19" s="259" t="s">
        <v>123</v>
      </c>
      <c r="D19" s="259"/>
      <c r="E19" s="55">
        <v>9800</v>
      </c>
      <c r="F19" s="55">
        <f>SUM(F20:F21)</f>
        <v>9800</v>
      </c>
      <c r="G19" s="54">
        <v>0</v>
      </c>
      <c r="H19" s="160"/>
      <c r="I19" s="47"/>
    </row>
    <row r="20" spans="1:9" s="13" customFormat="1" ht="24.95" customHeight="1">
      <c r="A20" s="153"/>
      <c r="B20" s="40"/>
      <c r="C20" s="64" t="s">
        <v>43</v>
      </c>
      <c r="D20" s="65" t="s">
        <v>46</v>
      </c>
      <c r="E20" s="55">
        <v>400</v>
      </c>
      <c r="F20" s="55">
        <f>SUM(I20)</f>
        <v>400</v>
      </c>
      <c r="G20" s="52">
        <f t="shared" ref="G20" si="0">F20-E20</f>
        <v>0</v>
      </c>
      <c r="H20" s="160" t="s">
        <v>27</v>
      </c>
      <c r="I20" s="44">
        <v>400</v>
      </c>
    </row>
    <row r="21" spans="1:9" s="31" customFormat="1" ht="24.95" customHeight="1">
      <c r="A21" s="153"/>
      <c r="B21" s="172"/>
      <c r="C21" s="64" t="s">
        <v>42</v>
      </c>
      <c r="D21" s="65" t="s">
        <v>28</v>
      </c>
      <c r="E21" s="55">
        <v>9400</v>
      </c>
      <c r="F21" s="55">
        <v>9400</v>
      </c>
      <c r="G21" s="54">
        <v>0</v>
      </c>
      <c r="H21" s="161" t="s">
        <v>47</v>
      </c>
      <c r="I21" s="49">
        <v>9400</v>
      </c>
    </row>
    <row r="22" spans="1:9" s="13" customFormat="1" ht="24.95" customHeight="1">
      <c r="A22" s="257" t="s">
        <v>29</v>
      </c>
      <c r="B22" s="257"/>
      <c r="C22" s="257"/>
      <c r="D22" s="258"/>
      <c r="E22" s="56">
        <f>SUM(E5+E8+E14+E18)</f>
        <v>1243342</v>
      </c>
      <c r="F22" s="56">
        <f>SUM(F5+F8+F14+F18)</f>
        <v>1243342</v>
      </c>
      <c r="G22" s="57">
        <v>0</v>
      </c>
      <c r="H22" s="228"/>
      <c r="I22" s="50"/>
    </row>
    <row r="23" spans="1:9" ht="27" customHeight="1">
      <c r="F23" s="29"/>
    </row>
  </sheetData>
  <mergeCells count="16">
    <mergeCell ref="E3:E4"/>
    <mergeCell ref="A3:D3"/>
    <mergeCell ref="C4:D4"/>
    <mergeCell ref="H2:I2"/>
    <mergeCell ref="A1:I1"/>
    <mergeCell ref="H3:I4"/>
    <mergeCell ref="F3:F4"/>
    <mergeCell ref="B5:D5"/>
    <mergeCell ref="C6:D6"/>
    <mergeCell ref="B8:D8"/>
    <mergeCell ref="C9:D9"/>
    <mergeCell ref="A22:D22"/>
    <mergeCell ref="B14:D14"/>
    <mergeCell ref="C15:D15"/>
    <mergeCell ref="B18:D18"/>
    <mergeCell ref="C19:D19"/>
  </mergeCells>
  <phoneticPr fontId="10" type="noConversion"/>
  <printOptions horizontalCentered="1"/>
  <pageMargins left="0.35433070866141736" right="0.39370078740157483" top="0.98425196850393704" bottom="0.43307086614173229" header="0.51181102362204722" footer="0.15748031496062992"/>
  <pageSetup paperSize="9" scale="95" firstPageNumber="3" orientation="portrait" useFirstPageNumber="1" r:id="rId1"/>
  <headerFooter alignWithMargins="0"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view="pageBreakPreview" topLeftCell="A64" zoomScaleNormal="100" zoomScaleSheetLayoutView="100" workbookViewId="0">
      <selection activeCell="E28" sqref="E28"/>
    </sheetView>
  </sheetViews>
  <sheetFormatPr defaultColWidth="8.88671875" defaultRowHeight="24.75" customHeight="1"/>
  <cols>
    <col min="1" max="1" width="3.33203125" style="3" customWidth="1"/>
    <col min="2" max="3" width="3.33203125" style="6" customWidth="1"/>
    <col min="4" max="4" width="11.77734375" style="7" customWidth="1"/>
    <col min="5" max="5" width="11.77734375" style="8" customWidth="1"/>
    <col min="6" max="6" width="11.77734375" style="6" customWidth="1"/>
    <col min="7" max="7" width="8.6640625" style="4" customWidth="1"/>
    <col min="8" max="8" width="17.21875" style="4" customWidth="1"/>
    <col min="9" max="9" width="8.33203125" style="3" customWidth="1"/>
    <col min="10" max="11" width="8.88671875" style="3"/>
    <col min="12" max="12" width="11.5546875" style="3" customWidth="1"/>
    <col min="13" max="16384" width="8.88671875" style="3"/>
  </cols>
  <sheetData>
    <row r="1" spans="1:13" ht="30" customHeight="1">
      <c r="A1" s="252" t="s">
        <v>229</v>
      </c>
      <c r="B1" s="252"/>
      <c r="C1" s="252"/>
      <c r="D1" s="252"/>
      <c r="E1" s="252"/>
      <c r="F1" s="252"/>
      <c r="G1" s="252"/>
      <c r="H1" s="252"/>
      <c r="I1" s="252"/>
      <c r="J1" s="158"/>
    </row>
    <row r="2" spans="1:13" s="17" customFormat="1" ht="30" customHeight="1">
      <c r="A2" s="17" t="s">
        <v>138</v>
      </c>
      <c r="B2" s="14"/>
      <c r="C2" s="15"/>
      <c r="D2" s="15"/>
      <c r="E2" s="16"/>
      <c r="F2" s="15"/>
      <c r="G2" s="16"/>
      <c r="H2" s="19"/>
      <c r="I2" s="27" t="s">
        <v>102</v>
      </c>
    </row>
    <row r="3" spans="1:13" s="12" customFormat="1" ht="24" customHeight="1">
      <c r="A3" s="284" t="s">
        <v>19</v>
      </c>
      <c r="B3" s="285"/>
      <c r="C3" s="285"/>
      <c r="D3" s="285"/>
      <c r="E3" s="283" t="s">
        <v>216</v>
      </c>
      <c r="F3" s="272" t="s">
        <v>167</v>
      </c>
      <c r="G3" s="191" t="s">
        <v>48</v>
      </c>
      <c r="H3" s="250" t="s">
        <v>20</v>
      </c>
      <c r="I3" s="251"/>
      <c r="K3" s="275"/>
      <c r="L3" s="275"/>
      <c r="M3" s="275"/>
    </row>
    <row r="4" spans="1:13" s="12" customFormat="1" ht="24" customHeight="1">
      <c r="A4" s="156" t="s">
        <v>21</v>
      </c>
      <c r="B4" s="157" t="s">
        <v>22</v>
      </c>
      <c r="C4" s="261" t="s">
        <v>23</v>
      </c>
      <c r="D4" s="261"/>
      <c r="E4" s="261"/>
      <c r="F4" s="261"/>
      <c r="G4" s="68" t="s">
        <v>49</v>
      </c>
      <c r="H4" s="286"/>
      <c r="I4" s="287"/>
      <c r="K4" s="275"/>
      <c r="L4" s="275"/>
      <c r="M4" s="275"/>
    </row>
    <row r="5" spans="1:13" s="12" customFormat="1" ht="24" customHeight="1">
      <c r="A5" s="69" t="s">
        <v>66</v>
      </c>
      <c r="B5" s="280" t="s">
        <v>125</v>
      </c>
      <c r="C5" s="280"/>
      <c r="D5" s="280"/>
      <c r="E5" s="70">
        <f>SUM(E6+E15+E21)</f>
        <v>215200</v>
      </c>
      <c r="F5" s="70">
        <f>SUM(F6+F15+F21)</f>
        <v>225200</v>
      </c>
      <c r="G5" s="71">
        <f>SUM(G6,G15,G21)</f>
        <v>10000</v>
      </c>
      <c r="H5" s="105"/>
      <c r="I5" s="99"/>
      <c r="K5" s="275"/>
      <c r="L5" s="275"/>
      <c r="M5" s="275"/>
    </row>
    <row r="6" spans="1:13" s="12" customFormat="1" ht="24" customHeight="1">
      <c r="A6" s="37"/>
      <c r="B6" s="73" t="s">
        <v>67</v>
      </c>
      <c r="C6" s="280" t="s">
        <v>126</v>
      </c>
      <c r="D6" s="280"/>
      <c r="E6" s="70">
        <f>SUM(E7:E14)</f>
        <v>90800</v>
      </c>
      <c r="F6" s="70">
        <f>SUM(F7:F14)</f>
        <v>90800</v>
      </c>
      <c r="G6" s="71">
        <v>0</v>
      </c>
      <c r="H6" s="166"/>
      <c r="I6" s="167"/>
      <c r="K6" s="275"/>
      <c r="L6" s="275"/>
      <c r="M6" s="275"/>
    </row>
    <row r="7" spans="1:13" s="22" customFormat="1" ht="24" customHeight="1">
      <c r="A7" s="33"/>
      <c r="B7" s="278"/>
      <c r="C7" s="74" t="s">
        <v>68</v>
      </c>
      <c r="D7" s="75" t="s">
        <v>50</v>
      </c>
      <c r="E7" s="76">
        <v>26460</v>
      </c>
      <c r="F7" s="76">
        <f t="shared" ref="F7:F14" si="0">SUM(I7)</f>
        <v>26460</v>
      </c>
      <c r="G7" s="77">
        <v>0</v>
      </c>
      <c r="H7" s="106" t="s">
        <v>212</v>
      </c>
      <c r="I7" s="100">
        <v>26460</v>
      </c>
      <c r="J7" s="25"/>
      <c r="K7" s="275"/>
      <c r="L7" s="275"/>
      <c r="M7" s="275"/>
    </row>
    <row r="8" spans="1:13" s="32" customFormat="1" ht="24" customHeight="1">
      <c r="A8" s="33"/>
      <c r="B8" s="278"/>
      <c r="C8" s="214" t="s">
        <v>113</v>
      </c>
      <c r="D8" s="96" t="s">
        <v>114</v>
      </c>
      <c r="E8" s="97">
        <v>50640</v>
      </c>
      <c r="F8" s="97">
        <f>SUM(I8:I9:I10)</f>
        <v>50640</v>
      </c>
      <c r="G8" s="98">
        <v>0</v>
      </c>
      <c r="H8" s="106" t="s">
        <v>213</v>
      </c>
      <c r="I8" s="100">
        <v>2640</v>
      </c>
      <c r="J8" s="34"/>
      <c r="K8" s="275"/>
      <c r="L8" s="275"/>
      <c r="M8" s="275"/>
    </row>
    <row r="9" spans="1:13" s="32" customFormat="1" ht="24" customHeight="1">
      <c r="A9" s="33"/>
      <c r="B9" s="278"/>
      <c r="C9" s="236"/>
      <c r="D9" s="163"/>
      <c r="E9" s="164"/>
      <c r="F9" s="164"/>
      <c r="G9" s="165"/>
      <c r="H9" s="106" t="s">
        <v>195</v>
      </c>
      <c r="I9" s="100">
        <v>42000</v>
      </c>
      <c r="J9" s="34"/>
      <c r="K9" s="275"/>
      <c r="L9" s="275"/>
      <c r="M9" s="275"/>
    </row>
    <row r="10" spans="1:13" s="22" customFormat="1" ht="24" customHeight="1">
      <c r="A10" s="33"/>
      <c r="B10" s="278"/>
      <c r="C10" s="215"/>
      <c r="D10" s="216"/>
      <c r="E10" s="217"/>
      <c r="F10" s="217"/>
      <c r="G10" s="218"/>
      <c r="H10" s="106" t="s">
        <v>220</v>
      </c>
      <c r="I10" s="100">
        <v>6000</v>
      </c>
      <c r="J10" s="25"/>
      <c r="K10" s="275"/>
      <c r="L10" s="275"/>
      <c r="M10" s="275"/>
    </row>
    <row r="11" spans="1:13" s="32" customFormat="1" ht="24" customHeight="1">
      <c r="A11" s="221"/>
      <c r="B11" s="278"/>
      <c r="C11" s="234" t="s">
        <v>223</v>
      </c>
      <c r="D11" s="75" t="s">
        <v>225</v>
      </c>
      <c r="E11" s="76">
        <v>0</v>
      </c>
      <c r="F11" s="76">
        <v>0</v>
      </c>
      <c r="G11" s="77">
        <v>0</v>
      </c>
      <c r="H11" s="106"/>
      <c r="I11" s="100"/>
      <c r="J11" s="34"/>
      <c r="K11" s="275"/>
      <c r="L11" s="275"/>
      <c r="M11" s="275"/>
    </row>
    <row r="12" spans="1:13" s="22" customFormat="1" ht="24" customHeight="1">
      <c r="A12" s="33"/>
      <c r="B12" s="278"/>
      <c r="C12" s="74" t="s">
        <v>221</v>
      </c>
      <c r="D12" s="75" t="s">
        <v>97</v>
      </c>
      <c r="E12" s="76">
        <v>2800</v>
      </c>
      <c r="F12" s="76">
        <v>2800</v>
      </c>
      <c r="G12" s="77">
        <v>0</v>
      </c>
      <c r="H12" s="106" t="s">
        <v>139</v>
      </c>
      <c r="I12" s="100">
        <v>2800</v>
      </c>
      <c r="J12" s="25"/>
      <c r="K12" s="275"/>
      <c r="L12" s="275"/>
      <c r="M12" s="275"/>
    </row>
    <row r="13" spans="1:13" s="32" customFormat="1" ht="24" customHeight="1">
      <c r="A13" s="33"/>
      <c r="B13" s="278"/>
      <c r="C13" s="177" t="s">
        <v>222</v>
      </c>
      <c r="D13" s="75" t="s">
        <v>98</v>
      </c>
      <c r="E13" s="76">
        <v>5900</v>
      </c>
      <c r="F13" s="76">
        <f t="shared" si="0"/>
        <v>5900</v>
      </c>
      <c r="G13" s="77">
        <v>0</v>
      </c>
      <c r="H13" s="106" t="s">
        <v>98</v>
      </c>
      <c r="I13" s="100">
        <v>5900</v>
      </c>
      <c r="J13" s="34"/>
      <c r="K13" s="275"/>
      <c r="L13" s="275"/>
      <c r="M13" s="275"/>
    </row>
    <row r="14" spans="1:13" s="22" customFormat="1" ht="24" customHeight="1">
      <c r="A14" s="33"/>
      <c r="B14" s="278"/>
      <c r="C14" s="74" t="s">
        <v>224</v>
      </c>
      <c r="D14" s="75" t="s">
        <v>162</v>
      </c>
      <c r="E14" s="76">
        <v>5000</v>
      </c>
      <c r="F14" s="76">
        <f t="shared" si="0"/>
        <v>5000</v>
      </c>
      <c r="G14" s="77">
        <v>0</v>
      </c>
      <c r="H14" s="106" t="s">
        <v>163</v>
      </c>
      <c r="I14" s="100">
        <v>5000</v>
      </c>
      <c r="J14" s="25"/>
      <c r="K14" s="275"/>
      <c r="L14" s="275"/>
      <c r="M14" s="275"/>
    </row>
    <row r="15" spans="1:13" s="12" customFormat="1" ht="24" customHeight="1">
      <c r="A15" s="33"/>
      <c r="B15" s="73" t="s">
        <v>69</v>
      </c>
      <c r="C15" s="280" t="s">
        <v>127</v>
      </c>
      <c r="D15" s="280"/>
      <c r="E15" s="76">
        <f>SUM(E16:E20)</f>
        <v>30800</v>
      </c>
      <c r="F15" s="76">
        <f>SUM(F16:F20)</f>
        <v>30800</v>
      </c>
      <c r="G15" s="77">
        <f>F15-E15</f>
        <v>0</v>
      </c>
      <c r="H15" s="106"/>
      <c r="I15" s="101"/>
      <c r="J15" s="25"/>
      <c r="K15" s="275"/>
      <c r="L15" s="275"/>
      <c r="M15" s="275"/>
    </row>
    <row r="16" spans="1:13" s="24" customFormat="1" ht="24" customHeight="1">
      <c r="A16" s="33"/>
      <c r="B16" s="278"/>
      <c r="C16" s="78" t="s">
        <v>70</v>
      </c>
      <c r="D16" s="75" t="s">
        <v>51</v>
      </c>
      <c r="E16" s="76">
        <v>7500</v>
      </c>
      <c r="F16" s="76">
        <f>SUM(I16)</f>
        <v>7500</v>
      </c>
      <c r="G16" s="77">
        <f>F16-E16</f>
        <v>0</v>
      </c>
      <c r="H16" s="107" t="s">
        <v>201</v>
      </c>
      <c r="I16" s="102">
        <v>7500</v>
      </c>
      <c r="J16" s="26"/>
      <c r="K16" s="275"/>
      <c r="L16" s="275"/>
      <c r="M16" s="275"/>
    </row>
    <row r="17" spans="1:13" s="24" customFormat="1" ht="24" customHeight="1">
      <c r="A17" s="33"/>
      <c r="B17" s="278"/>
      <c r="C17" s="79" t="s">
        <v>72</v>
      </c>
      <c r="D17" s="80" t="s">
        <v>53</v>
      </c>
      <c r="E17" s="70">
        <v>18000</v>
      </c>
      <c r="F17" s="70">
        <f>SUM(I17)</f>
        <v>18000</v>
      </c>
      <c r="G17" s="71">
        <f>F17-E17</f>
        <v>0</v>
      </c>
      <c r="H17" s="108" t="s">
        <v>194</v>
      </c>
      <c r="I17" s="100">
        <v>18000</v>
      </c>
      <c r="J17" s="26"/>
      <c r="K17" s="275"/>
      <c r="L17" s="275"/>
      <c r="M17" s="275"/>
    </row>
    <row r="18" spans="1:13" s="22" customFormat="1" ht="24" customHeight="1">
      <c r="A18" s="33"/>
      <c r="B18" s="278"/>
      <c r="C18" s="95" t="s">
        <v>71</v>
      </c>
      <c r="D18" s="96" t="s">
        <v>52</v>
      </c>
      <c r="E18" s="97">
        <v>5300</v>
      </c>
      <c r="F18" s="97">
        <f>SUM(I18:I20)</f>
        <v>5300</v>
      </c>
      <c r="G18" s="98">
        <f>F18-E18</f>
        <v>0</v>
      </c>
      <c r="H18" s="170" t="s">
        <v>200</v>
      </c>
      <c r="I18" s="104">
        <v>1000</v>
      </c>
      <c r="J18" s="25"/>
      <c r="K18" s="275"/>
      <c r="L18" s="275"/>
      <c r="M18" s="275"/>
    </row>
    <row r="19" spans="1:13" s="32" customFormat="1" ht="24" customHeight="1">
      <c r="A19" s="33"/>
      <c r="B19" s="278"/>
      <c r="C19" s="162"/>
      <c r="D19" s="163"/>
      <c r="E19" s="164"/>
      <c r="F19" s="164"/>
      <c r="G19" s="165"/>
      <c r="H19" s="170" t="s">
        <v>199</v>
      </c>
      <c r="I19" s="104">
        <v>300</v>
      </c>
      <c r="J19" s="34"/>
      <c r="K19" s="275"/>
      <c r="L19" s="275"/>
      <c r="M19" s="275"/>
    </row>
    <row r="20" spans="1:13" s="12" customFormat="1" ht="24" customHeight="1">
      <c r="A20" s="33"/>
      <c r="B20" s="278"/>
      <c r="C20" s="113"/>
      <c r="D20" s="114"/>
      <c r="E20" s="115"/>
      <c r="F20" s="115"/>
      <c r="G20" s="116"/>
      <c r="H20" s="108" t="s">
        <v>198</v>
      </c>
      <c r="I20" s="104">
        <v>4000</v>
      </c>
      <c r="J20" s="25"/>
      <c r="K20" s="275"/>
      <c r="L20" s="275"/>
      <c r="M20" s="275"/>
    </row>
    <row r="21" spans="1:13" s="13" customFormat="1" ht="24" customHeight="1">
      <c r="A21" s="33"/>
      <c r="B21" s="73" t="s">
        <v>73</v>
      </c>
      <c r="C21" s="279" t="s">
        <v>128</v>
      </c>
      <c r="D21" s="279"/>
      <c r="E21" s="81">
        <f>SUM(E22+E23+E27+E30+E35)</f>
        <v>93600</v>
      </c>
      <c r="F21" s="81">
        <f>SUM(F22+F23+F27+F30+F35)</f>
        <v>103600</v>
      </c>
      <c r="G21" s="71">
        <f>F21-E21</f>
        <v>10000</v>
      </c>
      <c r="H21" s="109"/>
      <c r="I21" s="103"/>
      <c r="K21" s="275"/>
      <c r="L21" s="275"/>
      <c r="M21" s="275"/>
    </row>
    <row r="22" spans="1:13" s="13" customFormat="1" ht="24" customHeight="1">
      <c r="A22" s="33"/>
      <c r="B22" s="144"/>
      <c r="C22" s="122" t="s">
        <v>74</v>
      </c>
      <c r="D22" s="123" t="s">
        <v>160</v>
      </c>
      <c r="E22" s="117">
        <v>3000</v>
      </c>
      <c r="F22" s="117">
        <f>SUM(I22)</f>
        <v>3000</v>
      </c>
      <c r="G22" s="118">
        <f>SUM(I22-E22)</f>
        <v>0</v>
      </c>
      <c r="H22" s="109" t="s">
        <v>161</v>
      </c>
      <c r="I22" s="100">
        <v>3000</v>
      </c>
      <c r="K22" s="275"/>
      <c r="L22" s="275"/>
      <c r="M22" s="275"/>
    </row>
    <row r="23" spans="1:13" s="13" customFormat="1" ht="24" customHeight="1">
      <c r="A23" s="33"/>
      <c r="B23" s="145"/>
      <c r="C23" s="122" t="s">
        <v>75</v>
      </c>
      <c r="D23" s="90" t="s">
        <v>99</v>
      </c>
      <c r="E23" s="117">
        <v>16500</v>
      </c>
      <c r="F23" s="117">
        <f>SUM(I23:I26)</f>
        <v>16500</v>
      </c>
      <c r="G23" s="118">
        <f>F23-E23</f>
        <v>0</v>
      </c>
      <c r="H23" s="108" t="s">
        <v>140</v>
      </c>
      <c r="I23" s="44">
        <v>1000</v>
      </c>
      <c r="K23" s="275"/>
      <c r="L23" s="275"/>
      <c r="M23" s="275"/>
    </row>
    <row r="24" spans="1:13" s="13" customFormat="1" ht="24" customHeight="1">
      <c r="A24" s="33"/>
      <c r="B24" s="145"/>
      <c r="C24" s="124"/>
      <c r="D24" s="92"/>
      <c r="E24" s="119"/>
      <c r="F24" s="119"/>
      <c r="G24" s="120"/>
      <c r="H24" s="108" t="s">
        <v>141</v>
      </c>
      <c r="I24" s="44">
        <v>5000</v>
      </c>
      <c r="K24" s="275"/>
      <c r="L24" s="275"/>
      <c r="M24" s="275"/>
    </row>
    <row r="25" spans="1:13" s="13" customFormat="1" ht="24" customHeight="1">
      <c r="A25" s="33"/>
      <c r="B25" s="145"/>
      <c r="C25" s="124"/>
      <c r="D25" s="92"/>
      <c r="E25" s="119"/>
      <c r="F25" s="119"/>
      <c r="G25" s="120"/>
      <c r="H25" s="108" t="s">
        <v>142</v>
      </c>
      <c r="I25" s="44">
        <v>10000</v>
      </c>
      <c r="K25" s="275"/>
      <c r="L25" s="275"/>
      <c r="M25" s="275"/>
    </row>
    <row r="26" spans="1:13" s="13" customFormat="1" ht="24" customHeight="1">
      <c r="A26" s="33"/>
      <c r="B26" s="145"/>
      <c r="C26" s="125"/>
      <c r="D26" s="94"/>
      <c r="E26" s="121"/>
      <c r="F26" s="121"/>
      <c r="G26" s="116"/>
      <c r="H26" s="108" t="s">
        <v>143</v>
      </c>
      <c r="I26" s="44">
        <v>500</v>
      </c>
      <c r="K26" s="275"/>
      <c r="L26" s="275"/>
      <c r="M26" s="275"/>
    </row>
    <row r="27" spans="1:13" s="13" customFormat="1" ht="24" customHeight="1">
      <c r="A27" s="33"/>
      <c r="B27" s="145"/>
      <c r="C27" s="122" t="s">
        <v>76</v>
      </c>
      <c r="D27" s="90" t="s">
        <v>54</v>
      </c>
      <c r="E27" s="117">
        <v>3400</v>
      </c>
      <c r="F27" s="117">
        <f>SUM(I27:I29)</f>
        <v>3400</v>
      </c>
      <c r="G27" s="118">
        <f>F27-E27</f>
        <v>0</v>
      </c>
      <c r="H27" s="108" t="s">
        <v>104</v>
      </c>
      <c r="I27" s="100">
        <v>1800</v>
      </c>
      <c r="K27" s="275"/>
      <c r="L27" s="275"/>
      <c r="M27" s="275"/>
    </row>
    <row r="28" spans="1:13" s="13" customFormat="1" ht="24" customHeight="1">
      <c r="A28" s="33"/>
      <c r="B28" s="145"/>
      <c r="C28" s="124"/>
      <c r="D28" s="92"/>
      <c r="E28" s="119"/>
      <c r="F28" s="119"/>
      <c r="G28" s="120"/>
      <c r="H28" s="108" t="s">
        <v>144</v>
      </c>
      <c r="I28" s="100">
        <v>1000</v>
      </c>
      <c r="K28" s="275"/>
      <c r="L28" s="275"/>
      <c r="M28" s="275"/>
    </row>
    <row r="29" spans="1:13" s="13" customFormat="1" ht="24" customHeight="1">
      <c r="A29" s="33"/>
      <c r="B29" s="145"/>
      <c r="C29" s="125"/>
      <c r="D29" s="94"/>
      <c r="E29" s="121"/>
      <c r="F29" s="121"/>
      <c r="G29" s="116"/>
      <c r="H29" s="108" t="s">
        <v>103</v>
      </c>
      <c r="I29" s="100">
        <v>600</v>
      </c>
      <c r="K29" s="275"/>
      <c r="L29" s="275"/>
      <c r="M29" s="275"/>
    </row>
    <row r="30" spans="1:13" s="13" customFormat="1" ht="24" customHeight="1">
      <c r="A30" s="33"/>
      <c r="B30" s="145"/>
      <c r="C30" s="122" t="s">
        <v>77</v>
      </c>
      <c r="D30" s="90" t="s">
        <v>55</v>
      </c>
      <c r="E30" s="117">
        <v>9200</v>
      </c>
      <c r="F30" s="237">
        <f>SUM(I30:I34)</f>
        <v>19200</v>
      </c>
      <c r="G30" s="118">
        <v>10000</v>
      </c>
      <c r="H30" s="108" t="s">
        <v>145</v>
      </c>
      <c r="I30" s="104">
        <v>2400</v>
      </c>
      <c r="K30" s="275"/>
      <c r="L30" s="275"/>
      <c r="M30" s="275"/>
    </row>
    <row r="31" spans="1:13" s="31" customFormat="1" ht="24" customHeight="1">
      <c r="A31" s="33"/>
      <c r="B31" s="145"/>
      <c r="C31" s="124"/>
      <c r="D31" s="92"/>
      <c r="E31" s="119"/>
      <c r="F31" s="119"/>
      <c r="G31" s="120"/>
      <c r="H31" s="108" t="s">
        <v>146</v>
      </c>
      <c r="I31" s="104">
        <v>1200</v>
      </c>
      <c r="K31" s="275"/>
      <c r="L31" s="275"/>
      <c r="M31" s="275"/>
    </row>
    <row r="32" spans="1:13" s="31" customFormat="1" ht="24" customHeight="1">
      <c r="A32" s="33"/>
      <c r="B32" s="145"/>
      <c r="C32" s="124"/>
      <c r="D32" s="92"/>
      <c r="E32" s="119"/>
      <c r="F32" s="119"/>
      <c r="G32" s="120"/>
      <c r="H32" s="108" t="s">
        <v>165</v>
      </c>
      <c r="I32" s="104">
        <v>1200</v>
      </c>
      <c r="K32" s="275"/>
      <c r="L32" s="275"/>
      <c r="M32" s="275"/>
    </row>
    <row r="33" spans="1:13" s="31" customFormat="1" ht="24" customHeight="1">
      <c r="A33" s="33"/>
      <c r="B33" s="145"/>
      <c r="C33" s="124" t="s">
        <v>116</v>
      </c>
      <c r="D33" s="92"/>
      <c r="E33" s="119"/>
      <c r="F33" s="119"/>
      <c r="G33" s="120"/>
      <c r="H33" s="108" t="s">
        <v>109</v>
      </c>
      <c r="I33" s="44">
        <v>400</v>
      </c>
      <c r="K33" s="275"/>
      <c r="L33" s="275"/>
      <c r="M33" s="275"/>
    </row>
    <row r="34" spans="1:13" s="13" customFormat="1" ht="24" customHeight="1">
      <c r="A34" s="33"/>
      <c r="B34" s="145"/>
      <c r="C34" s="125" t="s">
        <v>116</v>
      </c>
      <c r="D34" s="94"/>
      <c r="E34" s="121"/>
      <c r="F34" s="121"/>
      <c r="G34" s="116"/>
      <c r="H34" s="108" t="s">
        <v>230</v>
      </c>
      <c r="I34" s="104">
        <v>14000</v>
      </c>
      <c r="K34" s="275"/>
      <c r="L34" s="275"/>
      <c r="M34" s="275"/>
    </row>
    <row r="35" spans="1:13" s="31" customFormat="1" ht="24" customHeight="1">
      <c r="A35" s="33"/>
      <c r="B35" s="145"/>
      <c r="C35" s="122" t="s">
        <v>115</v>
      </c>
      <c r="D35" s="90" t="s">
        <v>117</v>
      </c>
      <c r="E35" s="117">
        <v>61500</v>
      </c>
      <c r="F35" s="119">
        <v>61500</v>
      </c>
      <c r="G35" s="118">
        <f>F35-E35</f>
        <v>0</v>
      </c>
      <c r="H35" s="108" t="s">
        <v>147</v>
      </c>
      <c r="I35" s="104">
        <v>3000</v>
      </c>
      <c r="K35" s="275"/>
      <c r="L35" s="275"/>
      <c r="M35" s="275"/>
    </row>
    <row r="36" spans="1:13" s="31" customFormat="1" ht="24" customHeight="1">
      <c r="A36" s="33"/>
      <c r="B36" s="145"/>
      <c r="C36" s="124"/>
      <c r="D36" s="92"/>
      <c r="E36" s="119"/>
      <c r="F36" s="119"/>
      <c r="G36" s="120"/>
      <c r="H36" s="109" t="s">
        <v>164</v>
      </c>
      <c r="I36" s="100">
        <v>2000</v>
      </c>
      <c r="K36" s="275"/>
      <c r="L36" s="275"/>
      <c r="M36" s="275"/>
    </row>
    <row r="37" spans="1:13" s="31" customFormat="1" ht="24" customHeight="1">
      <c r="A37" s="183"/>
      <c r="B37" s="184"/>
      <c r="C37" s="185"/>
      <c r="D37" s="186"/>
      <c r="E37" s="187"/>
      <c r="F37" s="187"/>
      <c r="G37" s="188"/>
      <c r="H37" s="189" t="s">
        <v>148</v>
      </c>
      <c r="I37" s="190">
        <v>25000</v>
      </c>
      <c r="K37" s="275"/>
      <c r="L37" s="275"/>
      <c r="M37" s="275"/>
    </row>
    <row r="38" spans="1:13" s="31" customFormat="1" ht="24" customHeight="1">
      <c r="A38" s="33"/>
      <c r="B38" s="145"/>
      <c r="C38" s="124"/>
      <c r="D38" s="92"/>
      <c r="E38" s="119"/>
      <c r="F38" s="119"/>
      <c r="G38" s="120"/>
      <c r="H38" s="181" t="s">
        <v>206</v>
      </c>
      <c r="I38" s="182">
        <v>7000</v>
      </c>
      <c r="K38" s="275"/>
      <c r="L38" s="275"/>
      <c r="M38" s="275"/>
    </row>
    <row r="39" spans="1:13" s="31" customFormat="1" ht="24" customHeight="1">
      <c r="A39" s="33"/>
      <c r="B39" s="145"/>
      <c r="C39" s="124"/>
      <c r="D39" s="92"/>
      <c r="E39" s="119"/>
      <c r="F39" s="119"/>
      <c r="G39" s="120"/>
      <c r="H39" s="108" t="s">
        <v>202</v>
      </c>
      <c r="I39" s="104">
        <v>3500</v>
      </c>
      <c r="K39" s="275"/>
      <c r="L39" s="275"/>
      <c r="M39" s="275"/>
    </row>
    <row r="40" spans="1:13" s="220" customFormat="1" ht="24" customHeight="1">
      <c r="A40" s="221"/>
      <c r="B40" s="222"/>
      <c r="C40" s="124"/>
      <c r="D40" s="92"/>
      <c r="E40" s="119"/>
      <c r="F40" s="119"/>
      <c r="G40" s="120"/>
      <c r="H40" s="108" t="s">
        <v>207</v>
      </c>
      <c r="I40" s="104">
        <v>1000</v>
      </c>
      <c r="K40" s="275"/>
      <c r="L40" s="275"/>
      <c r="M40" s="275"/>
    </row>
    <row r="41" spans="1:13" s="31" customFormat="1" ht="24" customHeight="1">
      <c r="A41" s="39"/>
      <c r="B41" s="146"/>
      <c r="C41" s="125" t="s">
        <v>116</v>
      </c>
      <c r="D41" s="94" t="s">
        <v>116</v>
      </c>
      <c r="E41" s="121" t="s">
        <v>116</v>
      </c>
      <c r="F41" s="121"/>
      <c r="G41" s="116"/>
      <c r="H41" s="108" t="s">
        <v>205</v>
      </c>
      <c r="I41" s="104">
        <v>20000</v>
      </c>
      <c r="K41" s="275"/>
      <c r="L41" s="275"/>
      <c r="M41" s="275"/>
    </row>
    <row r="42" spans="1:13" s="18" customFormat="1" ht="24" customHeight="1">
      <c r="A42" s="69" t="s">
        <v>78</v>
      </c>
      <c r="B42" s="280" t="s">
        <v>129</v>
      </c>
      <c r="C42" s="280"/>
      <c r="D42" s="280"/>
      <c r="E42" s="70">
        <f>E43</f>
        <v>594000</v>
      </c>
      <c r="F42" s="70">
        <f>SUM(F43)</f>
        <v>494000</v>
      </c>
      <c r="G42" s="71">
        <f>SUM(F42-E42)</f>
        <v>-100000</v>
      </c>
      <c r="H42" s="109"/>
      <c r="I42" s="99"/>
      <c r="K42" s="275"/>
      <c r="L42" s="275"/>
      <c r="M42" s="275"/>
    </row>
    <row r="43" spans="1:13" s="18" customFormat="1" ht="24" customHeight="1">
      <c r="A43" s="277"/>
      <c r="B43" s="74" t="s">
        <v>79</v>
      </c>
      <c r="C43" s="280" t="s">
        <v>130</v>
      </c>
      <c r="D43" s="280"/>
      <c r="E43" s="70">
        <f>E44+E45</f>
        <v>594000</v>
      </c>
      <c r="F43" s="70">
        <f>SUM(F44+F45)</f>
        <v>494000</v>
      </c>
      <c r="G43" s="71">
        <f>F43-E43</f>
        <v>-100000</v>
      </c>
      <c r="H43" s="109"/>
      <c r="I43" s="99"/>
      <c r="K43" s="275"/>
      <c r="L43" s="275"/>
      <c r="M43" s="275"/>
    </row>
    <row r="44" spans="1:13" s="18" customFormat="1" ht="24" customHeight="1">
      <c r="A44" s="277"/>
      <c r="B44" s="276"/>
      <c r="C44" s="84" t="s">
        <v>80</v>
      </c>
      <c r="D44" s="80" t="s">
        <v>56</v>
      </c>
      <c r="E44" s="70">
        <v>34000</v>
      </c>
      <c r="F44" s="70">
        <v>34000</v>
      </c>
      <c r="G44" s="71">
        <f t="shared" ref="G44:G49" si="1">F44-E44</f>
        <v>0</v>
      </c>
      <c r="H44" s="109" t="s">
        <v>149</v>
      </c>
      <c r="I44" s="100">
        <v>34000</v>
      </c>
      <c r="K44" s="275"/>
      <c r="L44" s="275"/>
      <c r="M44" s="275"/>
    </row>
    <row r="45" spans="1:13" s="18" customFormat="1" ht="24" customHeight="1">
      <c r="A45" s="277"/>
      <c r="B45" s="276"/>
      <c r="C45" s="84" t="s">
        <v>81</v>
      </c>
      <c r="D45" s="80" t="s">
        <v>57</v>
      </c>
      <c r="E45" s="70">
        <v>560000</v>
      </c>
      <c r="F45" s="229">
        <v>460000</v>
      </c>
      <c r="G45" s="224">
        <v>-100000</v>
      </c>
      <c r="H45" s="109" t="s">
        <v>168</v>
      </c>
      <c r="I45" s="100">
        <v>460000</v>
      </c>
      <c r="K45" s="275"/>
      <c r="L45" s="275"/>
      <c r="M45" s="275"/>
    </row>
    <row r="46" spans="1:13" s="12" customFormat="1" ht="24" customHeight="1">
      <c r="A46" s="69" t="s">
        <v>82</v>
      </c>
      <c r="B46" s="279" t="s">
        <v>131</v>
      </c>
      <c r="C46" s="279"/>
      <c r="D46" s="279"/>
      <c r="E46" s="81">
        <f>SUM(E47)</f>
        <v>88440</v>
      </c>
      <c r="F46" s="81">
        <f>SUM(F47)</f>
        <v>88440</v>
      </c>
      <c r="G46" s="71">
        <v>0</v>
      </c>
      <c r="H46" s="109"/>
      <c r="I46" s="99"/>
      <c r="K46" s="275"/>
      <c r="L46" s="275"/>
      <c r="M46" s="275"/>
    </row>
    <row r="47" spans="1:13" s="12" customFormat="1" ht="24" customHeight="1">
      <c r="A47" s="273"/>
      <c r="B47" s="72" t="s">
        <v>83</v>
      </c>
      <c r="C47" s="279" t="s">
        <v>132</v>
      </c>
      <c r="D47" s="279"/>
      <c r="E47" s="81">
        <f>SUM(E48+E49+E56+E57+E58)</f>
        <v>88440</v>
      </c>
      <c r="F47" s="81">
        <f>SUM(F48+F49+F56+F57+F58)</f>
        <v>88440</v>
      </c>
      <c r="G47" s="71">
        <v>0</v>
      </c>
      <c r="H47" s="109"/>
      <c r="I47" s="99"/>
      <c r="K47" s="275"/>
      <c r="L47" s="275"/>
      <c r="M47" s="275"/>
    </row>
    <row r="48" spans="1:13" s="12" customFormat="1" ht="24" customHeight="1">
      <c r="A48" s="274"/>
      <c r="B48" s="288"/>
      <c r="C48" s="83" t="s">
        <v>84</v>
      </c>
      <c r="D48" s="82" t="s">
        <v>58</v>
      </c>
      <c r="E48" s="81">
        <v>5000</v>
      </c>
      <c r="F48" s="81">
        <v>5000</v>
      </c>
      <c r="G48" s="71">
        <f t="shared" si="1"/>
        <v>0</v>
      </c>
      <c r="H48" s="109" t="s">
        <v>150</v>
      </c>
      <c r="I48" s="100">
        <v>5000</v>
      </c>
      <c r="K48" s="275"/>
      <c r="L48" s="275"/>
      <c r="M48" s="275"/>
    </row>
    <row r="49" spans="1:13" s="12" customFormat="1" ht="24" customHeight="1">
      <c r="A49" s="274"/>
      <c r="B49" s="289"/>
      <c r="C49" s="122" t="s">
        <v>85</v>
      </c>
      <c r="D49" s="123" t="s">
        <v>59</v>
      </c>
      <c r="E49" s="117">
        <v>28000</v>
      </c>
      <c r="F49" s="117">
        <f>SUM(I49:I55)</f>
        <v>28000</v>
      </c>
      <c r="G49" s="118">
        <f t="shared" si="1"/>
        <v>0</v>
      </c>
      <c r="H49" s="110" t="s">
        <v>154</v>
      </c>
      <c r="I49" s="104">
        <v>1000</v>
      </c>
      <c r="K49" s="275"/>
      <c r="L49" s="275"/>
      <c r="M49" s="275"/>
    </row>
    <row r="50" spans="1:13" s="12" customFormat="1" ht="24" customHeight="1">
      <c r="A50" s="274"/>
      <c r="B50" s="289"/>
      <c r="C50" s="91"/>
      <c r="D50" s="126"/>
      <c r="E50" s="119"/>
      <c r="F50" s="119"/>
      <c r="G50" s="120"/>
      <c r="H50" s="110" t="s">
        <v>208</v>
      </c>
      <c r="I50" s="104">
        <v>6000</v>
      </c>
      <c r="K50" s="275"/>
      <c r="L50" s="275"/>
      <c r="M50" s="275"/>
    </row>
    <row r="51" spans="1:13" s="12" customFormat="1" ht="24" customHeight="1">
      <c r="A51" s="274"/>
      <c r="B51" s="289"/>
      <c r="C51" s="91"/>
      <c r="D51" s="126"/>
      <c r="E51" s="119"/>
      <c r="F51" s="119"/>
      <c r="G51" s="120"/>
      <c r="H51" s="110" t="s">
        <v>204</v>
      </c>
      <c r="I51" s="104">
        <v>3000</v>
      </c>
      <c r="K51" s="275"/>
      <c r="L51" s="275"/>
      <c r="M51" s="275"/>
    </row>
    <row r="52" spans="1:13" s="12" customFormat="1" ht="24" customHeight="1">
      <c r="A52" s="274"/>
      <c r="B52" s="289"/>
      <c r="C52" s="91"/>
      <c r="D52" s="126"/>
      <c r="E52" s="119"/>
      <c r="F52" s="119"/>
      <c r="G52" s="120"/>
      <c r="H52" s="110" t="s">
        <v>171</v>
      </c>
      <c r="I52" s="104">
        <v>2000</v>
      </c>
      <c r="K52" s="275"/>
      <c r="L52" s="275"/>
      <c r="M52" s="275"/>
    </row>
    <row r="53" spans="1:13" s="12" customFormat="1" ht="24" customHeight="1">
      <c r="A53" s="274"/>
      <c r="B53" s="289"/>
      <c r="C53" s="91"/>
      <c r="D53" s="126"/>
      <c r="E53" s="119"/>
      <c r="F53" s="119"/>
      <c r="G53" s="120"/>
      <c r="H53" s="110" t="s">
        <v>203</v>
      </c>
      <c r="I53" s="104">
        <v>6000</v>
      </c>
      <c r="K53" s="275"/>
      <c r="L53" s="275"/>
      <c r="M53" s="275"/>
    </row>
    <row r="54" spans="1:13" s="12" customFormat="1" ht="24" customHeight="1">
      <c r="A54" s="274"/>
      <c r="B54" s="289"/>
      <c r="C54" s="91"/>
      <c r="D54" s="126"/>
      <c r="E54" s="119"/>
      <c r="F54" s="119"/>
      <c r="G54" s="120"/>
      <c r="H54" s="110" t="s">
        <v>172</v>
      </c>
      <c r="I54" s="104">
        <v>5000</v>
      </c>
      <c r="K54" s="275"/>
      <c r="L54" s="275"/>
      <c r="M54" s="275"/>
    </row>
    <row r="55" spans="1:13" s="12" customFormat="1" ht="24" customHeight="1">
      <c r="A55" s="274"/>
      <c r="B55" s="289"/>
      <c r="C55" s="93"/>
      <c r="D55" s="127"/>
      <c r="E55" s="121"/>
      <c r="F55" s="121"/>
      <c r="G55" s="116"/>
      <c r="H55" s="110" t="s">
        <v>158</v>
      </c>
      <c r="I55" s="104">
        <v>5000</v>
      </c>
      <c r="K55" s="275"/>
      <c r="L55" s="275"/>
      <c r="M55" s="275"/>
    </row>
    <row r="56" spans="1:13" s="12" customFormat="1" ht="24" customHeight="1">
      <c r="A56" s="274"/>
      <c r="B56" s="289"/>
      <c r="C56" s="83" t="s">
        <v>86</v>
      </c>
      <c r="D56" s="171" t="s">
        <v>100</v>
      </c>
      <c r="E56" s="81">
        <v>5000</v>
      </c>
      <c r="F56" s="81">
        <f>SUM(I56)</f>
        <v>5000</v>
      </c>
      <c r="G56" s="71">
        <f t="shared" ref="G56:G57" si="2">F56-E56</f>
        <v>0</v>
      </c>
      <c r="H56" s="111" t="s">
        <v>151</v>
      </c>
      <c r="I56" s="104">
        <v>5000</v>
      </c>
      <c r="K56" s="275"/>
      <c r="L56" s="275"/>
      <c r="M56" s="275"/>
    </row>
    <row r="57" spans="1:13" s="12" customFormat="1" ht="24" customHeight="1">
      <c r="A57" s="274"/>
      <c r="B57" s="289"/>
      <c r="C57" s="83" t="s">
        <v>156</v>
      </c>
      <c r="D57" s="82" t="s">
        <v>157</v>
      </c>
      <c r="E57" s="81">
        <v>44000</v>
      </c>
      <c r="F57" s="81">
        <f>SUM(I57)</f>
        <v>44000</v>
      </c>
      <c r="G57" s="71">
        <f t="shared" si="2"/>
        <v>0</v>
      </c>
      <c r="H57" s="111" t="s">
        <v>159</v>
      </c>
      <c r="I57" s="104">
        <v>44000</v>
      </c>
      <c r="K57" s="275"/>
      <c r="L57" s="275"/>
      <c r="M57" s="275"/>
    </row>
    <row r="58" spans="1:13" s="12" customFormat="1" ht="24" customHeight="1">
      <c r="A58" s="231"/>
      <c r="B58" s="233"/>
      <c r="C58" s="83" t="s">
        <v>219</v>
      </c>
      <c r="D58" s="232" t="s">
        <v>218</v>
      </c>
      <c r="E58" s="81">
        <v>6440</v>
      </c>
      <c r="F58" s="81">
        <v>6440</v>
      </c>
      <c r="G58" s="71">
        <v>0</v>
      </c>
      <c r="H58" s="111" t="s">
        <v>218</v>
      </c>
      <c r="I58" s="104">
        <v>6440</v>
      </c>
      <c r="K58" s="275"/>
      <c r="L58" s="275"/>
      <c r="M58" s="275"/>
    </row>
    <row r="59" spans="1:13" s="13" customFormat="1" ht="24" customHeight="1">
      <c r="A59" s="69" t="s">
        <v>87</v>
      </c>
      <c r="B59" s="279" t="s">
        <v>133</v>
      </c>
      <c r="C59" s="279"/>
      <c r="D59" s="279"/>
      <c r="E59" s="85">
        <f>SUM(E60,E64)</f>
        <v>323000</v>
      </c>
      <c r="F59" s="86">
        <f>SUM(F60,F64)</f>
        <v>413000</v>
      </c>
      <c r="G59" s="71">
        <f ca="1">G60+G64</f>
        <v>90000</v>
      </c>
      <c r="H59" s="109"/>
      <c r="I59" s="103"/>
      <c r="K59" s="275"/>
      <c r="L59" s="275"/>
      <c r="M59" s="275"/>
    </row>
    <row r="60" spans="1:13" s="13" customFormat="1" ht="24" customHeight="1">
      <c r="A60" s="37"/>
      <c r="B60" s="72" t="s">
        <v>31</v>
      </c>
      <c r="C60" s="279" t="s">
        <v>133</v>
      </c>
      <c r="D60" s="279"/>
      <c r="E60" s="85">
        <f>SUM(E61:E63)</f>
        <v>195000</v>
      </c>
      <c r="F60" s="86">
        <f>SUM(F61:F63)</f>
        <v>285000</v>
      </c>
      <c r="G60" s="86">
        <f ca="1">SUM(G60:G64)</f>
        <v>90000</v>
      </c>
      <c r="H60" s="109"/>
      <c r="I60" s="103"/>
      <c r="K60" s="275"/>
      <c r="L60" s="275"/>
      <c r="M60" s="275"/>
    </row>
    <row r="61" spans="1:13" s="13" customFormat="1" ht="24" customHeight="1">
      <c r="A61" s="33"/>
      <c r="B61" s="105"/>
      <c r="C61" s="72" t="s">
        <v>88</v>
      </c>
      <c r="D61" s="82" t="s">
        <v>60</v>
      </c>
      <c r="E61" s="85">
        <v>150000</v>
      </c>
      <c r="F61" s="230">
        <v>240000</v>
      </c>
      <c r="G61" s="71">
        <v>90000</v>
      </c>
      <c r="H61" s="109" t="s">
        <v>152</v>
      </c>
      <c r="I61" s="104">
        <v>240000</v>
      </c>
      <c r="K61" s="275"/>
      <c r="L61" s="275"/>
      <c r="M61" s="275"/>
    </row>
    <row r="62" spans="1:13" s="31" customFormat="1" ht="24" customHeight="1">
      <c r="A62" s="33"/>
      <c r="B62" s="105"/>
      <c r="C62" s="193" t="s">
        <v>173</v>
      </c>
      <c r="D62" s="192" t="s">
        <v>170</v>
      </c>
      <c r="E62" s="85">
        <v>20000</v>
      </c>
      <c r="F62" s="86">
        <v>20000</v>
      </c>
      <c r="G62" s="71">
        <v>0</v>
      </c>
      <c r="H62" s="109" t="s">
        <v>170</v>
      </c>
      <c r="I62" s="104">
        <v>20000</v>
      </c>
      <c r="K62" s="275"/>
      <c r="L62" s="275"/>
      <c r="M62" s="275"/>
    </row>
    <row r="63" spans="1:13" s="13" customFormat="1" ht="24" customHeight="1">
      <c r="A63" s="33"/>
      <c r="B63" s="72"/>
      <c r="C63" s="72" t="s">
        <v>108</v>
      </c>
      <c r="D63" s="82" t="s">
        <v>63</v>
      </c>
      <c r="E63" s="85">
        <v>25000</v>
      </c>
      <c r="F63" s="86">
        <v>25000</v>
      </c>
      <c r="G63" s="71">
        <f>F63-E63</f>
        <v>0</v>
      </c>
      <c r="H63" s="109" t="s">
        <v>107</v>
      </c>
      <c r="I63" s="104">
        <v>25000</v>
      </c>
      <c r="K63" s="275"/>
      <c r="L63" s="275"/>
      <c r="M63" s="275"/>
    </row>
    <row r="64" spans="1:13" s="13" customFormat="1" ht="24" customHeight="1">
      <c r="A64" s="33"/>
      <c r="B64" s="72" t="s">
        <v>89</v>
      </c>
      <c r="C64" s="279" t="s">
        <v>134</v>
      </c>
      <c r="D64" s="279"/>
      <c r="E64" s="85">
        <f>SUM(E65:E70)</f>
        <v>128000</v>
      </c>
      <c r="F64" s="86">
        <f>SUM(F65:F70)</f>
        <v>128000</v>
      </c>
      <c r="G64" s="71">
        <v>0</v>
      </c>
      <c r="H64" s="109"/>
      <c r="I64" s="103"/>
      <c r="K64" s="275"/>
      <c r="L64" s="275"/>
      <c r="M64" s="275"/>
    </row>
    <row r="65" spans="1:13" s="13" customFormat="1" ht="24" customHeight="1">
      <c r="A65" s="33"/>
      <c r="B65" s="128"/>
      <c r="C65" s="87" t="s">
        <v>90</v>
      </c>
      <c r="D65" s="82" t="s">
        <v>61</v>
      </c>
      <c r="E65" s="85">
        <v>108000</v>
      </c>
      <c r="F65" s="86">
        <v>108000</v>
      </c>
      <c r="G65" s="71">
        <v>0</v>
      </c>
      <c r="H65" s="112" t="s">
        <v>105</v>
      </c>
      <c r="I65" s="100">
        <v>108000</v>
      </c>
      <c r="K65" s="275"/>
      <c r="L65" s="275"/>
      <c r="M65" s="275"/>
    </row>
    <row r="66" spans="1:13" s="13" customFormat="1" ht="24" customHeight="1">
      <c r="A66" s="33"/>
      <c r="B66" s="129"/>
      <c r="C66" s="72" t="s">
        <v>91</v>
      </c>
      <c r="D66" s="82" t="s">
        <v>62</v>
      </c>
      <c r="E66" s="85">
        <v>0</v>
      </c>
      <c r="F66" s="86">
        <f>SUM(I66)</f>
        <v>0</v>
      </c>
      <c r="G66" s="71">
        <f t="shared" ref="G66" si="3">F66-E66</f>
        <v>0</v>
      </c>
      <c r="H66" s="112" t="s">
        <v>106</v>
      </c>
      <c r="I66" s="100">
        <v>0</v>
      </c>
      <c r="K66" s="275"/>
      <c r="L66" s="275"/>
      <c r="M66" s="275"/>
    </row>
    <row r="67" spans="1:13" s="13" customFormat="1" ht="24" customHeight="1">
      <c r="A67" s="33"/>
      <c r="B67" s="129"/>
      <c r="C67" s="72" t="s">
        <v>92</v>
      </c>
      <c r="D67" s="82" t="s">
        <v>63</v>
      </c>
      <c r="E67" s="85">
        <v>0</v>
      </c>
      <c r="F67" s="86">
        <v>0</v>
      </c>
      <c r="G67" s="71">
        <f t="shared" ref="G67:G70" si="4">F67-E67</f>
        <v>0</v>
      </c>
      <c r="H67" s="109" t="s">
        <v>63</v>
      </c>
      <c r="I67" s="100">
        <v>0</v>
      </c>
      <c r="K67" s="275"/>
      <c r="L67" s="275"/>
      <c r="M67" s="275"/>
    </row>
    <row r="68" spans="1:13" s="31" customFormat="1" ht="24" customHeight="1">
      <c r="A68" s="33"/>
      <c r="B68" s="129"/>
      <c r="C68" s="179" t="s">
        <v>93</v>
      </c>
      <c r="D68" s="178" t="s">
        <v>101</v>
      </c>
      <c r="E68" s="85">
        <v>20000</v>
      </c>
      <c r="F68" s="86">
        <f t="shared" ref="F68" si="5">SUM(I68)</f>
        <v>20000</v>
      </c>
      <c r="G68" s="71">
        <f t="shared" si="4"/>
        <v>0</v>
      </c>
      <c r="H68" s="109" t="s">
        <v>101</v>
      </c>
      <c r="I68" s="100">
        <v>20000</v>
      </c>
      <c r="K68" s="275"/>
      <c r="L68" s="275"/>
      <c r="M68" s="275"/>
    </row>
    <row r="69" spans="1:13" s="13" customFormat="1" ht="24" customHeight="1">
      <c r="A69" s="33"/>
      <c r="B69" s="129"/>
      <c r="C69" s="179" t="s">
        <v>110</v>
      </c>
      <c r="D69" s="178" t="s">
        <v>60</v>
      </c>
      <c r="E69" s="85">
        <v>0</v>
      </c>
      <c r="F69" s="86">
        <v>0</v>
      </c>
      <c r="G69" s="71">
        <f t="shared" si="4"/>
        <v>0</v>
      </c>
      <c r="H69" s="109" t="s">
        <v>152</v>
      </c>
      <c r="I69" s="100">
        <v>0</v>
      </c>
      <c r="K69" s="275"/>
      <c r="L69" s="275"/>
      <c r="M69" s="275"/>
    </row>
    <row r="70" spans="1:13" s="13" customFormat="1" ht="24" customHeight="1">
      <c r="A70" s="39"/>
      <c r="B70" s="130"/>
      <c r="C70" s="72" t="s">
        <v>169</v>
      </c>
      <c r="D70" s="82" t="s">
        <v>170</v>
      </c>
      <c r="E70" s="85">
        <v>0</v>
      </c>
      <c r="F70" s="86">
        <v>0</v>
      </c>
      <c r="G70" s="71">
        <f t="shared" si="4"/>
        <v>0</v>
      </c>
      <c r="H70" s="109" t="s">
        <v>170</v>
      </c>
      <c r="I70" s="100">
        <v>0</v>
      </c>
      <c r="K70" s="275"/>
      <c r="L70" s="275"/>
      <c r="M70" s="275"/>
    </row>
    <row r="71" spans="1:13" s="13" customFormat="1" ht="24" customHeight="1">
      <c r="A71" s="69" t="s">
        <v>94</v>
      </c>
      <c r="B71" s="279" t="s">
        <v>135</v>
      </c>
      <c r="C71" s="279"/>
      <c r="D71" s="279"/>
      <c r="E71" s="85">
        <f>E72</f>
        <v>11702</v>
      </c>
      <c r="F71" s="81">
        <f t="shared" ref="F71:F72" si="6">F72</f>
        <v>11702</v>
      </c>
      <c r="G71" s="71">
        <f>G72</f>
        <v>0</v>
      </c>
      <c r="H71" s="109"/>
      <c r="I71" s="103"/>
      <c r="K71" s="275"/>
      <c r="L71" s="275"/>
      <c r="M71" s="275"/>
    </row>
    <row r="72" spans="1:13" s="13" customFormat="1" ht="24" customHeight="1">
      <c r="A72" s="277"/>
      <c r="B72" s="83" t="s">
        <v>95</v>
      </c>
      <c r="C72" s="279" t="s">
        <v>135</v>
      </c>
      <c r="D72" s="279"/>
      <c r="E72" s="85">
        <f>E73</f>
        <v>11702</v>
      </c>
      <c r="F72" s="81">
        <f t="shared" si="6"/>
        <v>11702</v>
      </c>
      <c r="G72" s="71">
        <f>G73</f>
        <v>0</v>
      </c>
      <c r="H72" s="109"/>
      <c r="I72" s="103"/>
      <c r="K72" s="275"/>
      <c r="L72" s="275"/>
      <c r="M72" s="275"/>
    </row>
    <row r="73" spans="1:13" s="13" customFormat="1" ht="24" customHeight="1">
      <c r="A73" s="277"/>
      <c r="B73" s="83"/>
      <c r="C73" s="72" t="s">
        <v>96</v>
      </c>
      <c r="D73" s="82" t="s">
        <v>64</v>
      </c>
      <c r="E73" s="85">
        <v>11702</v>
      </c>
      <c r="F73" s="81">
        <v>11702</v>
      </c>
      <c r="G73" s="71">
        <v>0</v>
      </c>
      <c r="H73" s="109" t="s">
        <v>153</v>
      </c>
      <c r="I73" s="100">
        <v>11702</v>
      </c>
    </row>
    <row r="74" spans="1:13" s="13" customFormat="1" ht="24" customHeight="1">
      <c r="A74" s="69" t="s">
        <v>36</v>
      </c>
      <c r="B74" s="279" t="s">
        <v>136</v>
      </c>
      <c r="C74" s="279"/>
      <c r="D74" s="279"/>
      <c r="E74" s="85">
        <f>SUM(E75)</f>
        <v>11000</v>
      </c>
      <c r="F74" s="81">
        <f>F75</f>
        <v>11000</v>
      </c>
      <c r="G74" s="71">
        <v>0</v>
      </c>
      <c r="H74" s="109"/>
      <c r="I74" s="103"/>
    </row>
    <row r="75" spans="1:13" s="13" customFormat="1" ht="24" customHeight="1">
      <c r="A75" s="277"/>
      <c r="B75" s="83" t="s">
        <v>37</v>
      </c>
      <c r="C75" s="279" t="s">
        <v>136</v>
      </c>
      <c r="D75" s="279"/>
      <c r="E75" s="85">
        <f>SUM(E76)</f>
        <v>11000</v>
      </c>
      <c r="F75" s="81">
        <f>F76</f>
        <v>11000</v>
      </c>
      <c r="G75" s="71">
        <v>0</v>
      </c>
      <c r="H75" s="109"/>
      <c r="I75" s="103"/>
    </row>
    <row r="76" spans="1:13" s="13" customFormat="1" ht="24" customHeight="1">
      <c r="A76" s="277"/>
      <c r="B76" s="83"/>
      <c r="C76" s="72" t="s">
        <v>38</v>
      </c>
      <c r="D76" s="82" t="s">
        <v>65</v>
      </c>
      <c r="E76" s="85">
        <v>11000</v>
      </c>
      <c r="F76" s="81">
        <v>11000</v>
      </c>
      <c r="G76" s="71">
        <v>0</v>
      </c>
      <c r="H76" s="109" t="s">
        <v>136</v>
      </c>
      <c r="I76" s="100">
        <v>11000</v>
      </c>
    </row>
    <row r="77" spans="1:13" s="13" customFormat="1" ht="24" customHeight="1">
      <c r="A77" s="131"/>
      <c r="B77" s="281"/>
      <c r="C77" s="282"/>
      <c r="D77" s="282"/>
      <c r="E77" s="88">
        <f>SUM(E5+E42+E46+E59+E71+E74)</f>
        <v>1243342</v>
      </c>
      <c r="F77" s="89">
        <f>SUM(F5+F42+F46+F59+F71+F74)</f>
        <v>1243342</v>
      </c>
      <c r="G77" s="88">
        <f ca="1">G5+G42+G46+G59+G71+G74</f>
        <v>0</v>
      </c>
      <c r="H77" s="168"/>
      <c r="I77" s="169"/>
    </row>
    <row r="78" spans="1:13" s="1" customFormat="1" ht="22.5" customHeight="1">
      <c r="G78" s="21"/>
    </row>
    <row r="79" spans="1:13" s="1" customFormat="1" ht="24.75" customHeight="1"/>
    <row r="80" spans="1:13" s="1" customFormat="1" ht="20.25" customHeight="1"/>
    <row r="81" s="1" customFormat="1" ht="24.75" customHeight="1"/>
  </sheetData>
  <mergeCells count="31">
    <mergeCell ref="C75:D75"/>
    <mergeCell ref="A75:A76"/>
    <mergeCell ref="A72:A73"/>
    <mergeCell ref="B77:D77"/>
    <mergeCell ref="A1:I1"/>
    <mergeCell ref="E3:E4"/>
    <mergeCell ref="F3:F4"/>
    <mergeCell ref="A3:D3"/>
    <mergeCell ref="C4:D4"/>
    <mergeCell ref="H3:I4"/>
    <mergeCell ref="C15:D15"/>
    <mergeCell ref="C21:D21"/>
    <mergeCell ref="B42:D42"/>
    <mergeCell ref="C43:D43"/>
    <mergeCell ref="B74:D74"/>
    <mergeCell ref="B48:B57"/>
    <mergeCell ref="A47:A57"/>
    <mergeCell ref="K3:M72"/>
    <mergeCell ref="B44:B45"/>
    <mergeCell ref="A43:A45"/>
    <mergeCell ref="B16:B20"/>
    <mergeCell ref="B7:B14"/>
    <mergeCell ref="C60:D60"/>
    <mergeCell ref="C64:D64"/>
    <mergeCell ref="B71:D71"/>
    <mergeCell ref="C72:D72"/>
    <mergeCell ref="B5:D5"/>
    <mergeCell ref="B46:D46"/>
    <mergeCell ref="C47:D47"/>
    <mergeCell ref="B59:D59"/>
    <mergeCell ref="C6:D6"/>
  </mergeCells>
  <phoneticPr fontId="10" type="noConversion"/>
  <printOptions horizontalCentered="1"/>
  <pageMargins left="0.31496062992125984" right="0.27559055118110237" top="0.59055118110236227" bottom="0.31496062992125984" header="0.43307086614173229" footer="0.15748031496062992"/>
  <pageSetup paperSize="9" scale="85" firstPageNumber="4" orientation="portrait" useFirstPageNumber="1" r:id="rId1"/>
  <headerFooter alignWithMargins="0">
    <oddFooter>&amp;C-&amp;P--</oddFooter>
  </headerFooter>
  <rowBreaks count="1" manualBreakCount="1"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7</vt:i4>
      </vt:variant>
    </vt:vector>
  </HeadingPairs>
  <TitlesOfParts>
    <vt:vector size="12" baseType="lpstr">
      <vt:lpstr>표지</vt:lpstr>
      <vt:lpstr>예산총칙</vt:lpstr>
      <vt:lpstr>총괄표</vt:lpstr>
      <vt:lpstr>세입부</vt:lpstr>
      <vt:lpstr>세출부</vt:lpstr>
      <vt:lpstr>세입부!Print_Area</vt:lpstr>
      <vt:lpstr>세출부!Print_Area</vt:lpstr>
      <vt:lpstr>예산총칙!Print_Area</vt:lpstr>
      <vt:lpstr>총괄표!Print_Area</vt:lpstr>
      <vt:lpstr>표지!Print_Area</vt:lpstr>
      <vt:lpstr>세입부!Print_Titles</vt:lpstr>
      <vt:lpstr>세출부!Print_Titles</vt:lpstr>
    </vt:vector>
  </TitlesOfParts>
  <Company>handinhand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사용자</cp:lastModifiedBy>
  <cp:lastPrinted>2020-08-19T02:00:25Z</cp:lastPrinted>
  <dcterms:created xsi:type="dcterms:W3CDTF">2004-01-26T04:54:11Z</dcterms:created>
  <dcterms:modified xsi:type="dcterms:W3CDTF">2020-08-31T00:20:57Z</dcterms:modified>
</cp:coreProperties>
</file>